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4.xml" ContentType="application/vnd.openxmlformats-officedocument.drawing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5/COMPETICION/2  II CCA VB FINAL FOUR M ESA 9-14 JUL/CC W DOCS/DEL ARBITRAJE/"/>
    </mc:Choice>
  </mc:AlternateContent>
  <xr:revisionPtr revIDLastSave="71" documentId="11_DA787B1D2E999A064D0A02039EE65CAADFCA70E7" xr6:coauthVersionLast="47" xr6:coauthVersionMax="47" xr10:uidLastSave="{E93877F3-0C33-4229-B3EB-55B745FBE6ED}"/>
  <bookViews>
    <workbookView xWindow="-120" yWindow="-120" windowWidth="20730" windowHeight="11160" tabRatio="546" activeTab="3" xr2:uid="{00000000-000D-0000-FFFF-FFFF00000000}"/>
  </bookViews>
  <sheets>
    <sheet name="menu" sheetId="16" r:id="rId1"/>
    <sheet name="M-2" sheetId="18" r:id="rId2"/>
    <sheet name="R-2" sheetId="5" r:id="rId3"/>
    <sheet name="R-3" sheetId="7" r:id="rId4"/>
    <sheet name="data_matchs" sheetId="6" r:id="rId5"/>
  </sheets>
  <definedNames>
    <definedName name="_xlnm.Print_Area" localSheetId="1">'M-2'!$B$3:$AA$91</definedName>
    <definedName name="_xlnm.Print_Area" localSheetId="2">'R-2'!$B$11:$AA$387</definedName>
    <definedName name="_xlnm.Print_Area" localSheetId="3">'R-3'!$B$4:$AJ$79</definedName>
    <definedName name="images">OFFSET(#REF!,#REF!-1,0)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2" i="5" l="1"/>
  <c r="Z64" i="5" s="1"/>
  <c r="X22" i="5"/>
  <c r="AA92" i="18"/>
  <c r="R75" i="18"/>
  <c r="R69" i="18"/>
  <c r="R63" i="18"/>
  <c r="R57" i="18"/>
  <c r="R51" i="18"/>
  <c r="R45" i="18"/>
  <c r="R33" i="18"/>
  <c r="R39" i="18"/>
  <c r="F75" i="18"/>
  <c r="F69" i="18"/>
  <c r="F63" i="18"/>
  <c r="F57" i="18"/>
  <c r="F51" i="18"/>
  <c r="F45" i="18"/>
  <c r="F39" i="18"/>
  <c r="F33" i="18"/>
  <c r="R27" i="18"/>
  <c r="F27" i="18"/>
  <c r="V16" i="18"/>
  <c r="M16" i="18"/>
  <c r="J16" i="18"/>
  <c r="H16" i="18"/>
  <c r="Y13" i="18"/>
  <c r="W13" i="18"/>
  <c r="S13" i="18"/>
  <c r="D13" i="18"/>
  <c r="AA135" i="5"/>
  <c r="D109" i="5"/>
  <c r="D67" i="5"/>
  <c r="AA93" i="5"/>
  <c r="C11" i="16"/>
  <c r="AJ79" i="7"/>
  <c r="AA51" i="5"/>
  <c r="A1" i="7"/>
  <c r="A1" i="5"/>
  <c r="A1" i="18"/>
  <c r="T69" i="7"/>
  <c r="G69" i="7"/>
  <c r="AG67" i="7"/>
  <c r="Y65" i="7"/>
  <c r="K65" i="7"/>
  <c r="D64" i="7"/>
  <c r="Y61" i="7"/>
  <c r="K61" i="7"/>
  <c r="K69" i="7"/>
  <c r="C69" i="7"/>
  <c r="AG65" i="7"/>
  <c r="T65" i="7"/>
  <c r="F64" i="7"/>
  <c r="AG62" i="7"/>
  <c r="T61" i="7"/>
  <c r="AG60" i="7"/>
  <c r="X106" i="5"/>
  <c r="X64" i="5"/>
  <c r="Z106" i="5"/>
  <c r="F36" i="7"/>
  <c r="F22" i="7"/>
  <c r="Y113" i="5"/>
  <c r="G25" i="5"/>
  <c r="D71" i="5"/>
  <c r="U22" i="5"/>
  <c r="D22" i="5"/>
  <c r="Y71" i="5"/>
  <c r="D29" i="5"/>
  <c r="V25" i="5"/>
  <c r="D113" i="5"/>
  <c r="M25" i="5"/>
  <c r="J25" i="5"/>
  <c r="Y29" i="5"/>
  <c r="M67" i="5" l="1"/>
  <c r="M109" i="5"/>
  <c r="D106" i="5"/>
  <c r="D64" i="5"/>
  <c r="U64" i="5"/>
  <c r="U106" i="5"/>
  <c r="J67" i="5"/>
  <c r="J109" i="5"/>
  <c r="V109" i="5"/>
  <c r="V67" i="5"/>
  <c r="G67" i="5"/>
  <c r="G109" i="5"/>
</calcChain>
</file>

<file path=xl/sharedStrings.xml><?xml version="1.0" encoding="utf-8"?>
<sst xmlns="http://schemas.openxmlformats.org/spreadsheetml/2006/main" count="524" uniqueCount="214">
  <si>
    <t>Ref1code</t>
  </si>
  <si>
    <t>Ref2code</t>
  </si>
  <si>
    <t>Ref3code</t>
  </si>
  <si>
    <t>Ref3</t>
  </si>
  <si>
    <t>plage des données:(y.c entetes)</t>
  </si>
  <si>
    <t>plage des entêtes uniquement:</t>
  </si>
  <si>
    <t>Ref1card</t>
  </si>
  <si>
    <t>Ref2card</t>
  </si>
  <si>
    <t>Ref3card</t>
  </si>
  <si>
    <t>Scorer1</t>
  </si>
  <si>
    <t>Scorer2</t>
  </si>
  <si>
    <t>Linesmen1</t>
  </si>
  <si>
    <t>Linesmen2</t>
  </si>
  <si>
    <t>Linesmen3</t>
  </si>
  <si>
    <t>Linesmen4</t>
  </si>
  <si>
    <t>data_teams</t>
  </si>
  <si>
    <t>data_players</t>
  </si>
  <si>
    <t>data_matchs</t>
  </si>
  <si>
    <t>Data:</t>
  </si>
  <si>
    <t>- activer le calcul automatique (Outils - Options - Calcul - Calcul automatique)</t>
  </si>
  <si>
    <t>FIVB Official forms</t>
  </si>
  <si>
    <t xml:space="preserve"> = infos qui apparaissent au bas de chaque formulaire</t>
  </si>
  <si>
    <t xml:space="preserve"> = fond colorés des cellules (1=on , 2=off) ne pas modifier</t>
  </si>
  <si>
    <t>NOTE</t>
  </si>
  <si>
    <t>&lt;- à modifier manuellement si nécessaire</t>
  </si>
  <si>
    <t>OFFICIALS FORMS</t>
  </si>
  <si>
    <t>COMPETITION NAME + YEAR</t>
  </si>
  <si>
    <t>Nom de la compétition + année</t>
  </si>
  <si>
    <t>SEX</t>
  </si>
  <si>
    <t>Sexe</t>
  </si>
  <si>
    <t>PLACE</t>
  </si>
  <si>
    <t xml:space="preserve">Lieu </t>
  </si>
  <si>
    <t>fond coloré des cellules</t>
  </si>
  <si>
    <t xml:space="preserve">CELLS BACKGROUND COLOR </t>
  </si>
  <si>
    <t>Forms:</t>
  </si>
  <si>
    <t>Pour le bon fonctionnement de ces formulaires, nous vous prions de:</t>
  </si>
  <si>
    <t>- spécifier le niveau de sécurité des macros (Outils - Options - Sécurité -</t>
  </si>
  <si>
    <t xml:space="preserve">  Sécurité des macros - niveau moyen)</t>
  </si>
  <si>
    <t>CITY:</t>
  </si>
  <si>
    <t>TIME:</t>
  </si>
  <si>
    <t>O-1</t>
  </si>
  <si>
    <t>R-2</t>
  </si>
  <si>
    <t>REFEREE NOMINATION</t>
  </si>
  <si>
    <t>MATCH</t>
  </si>
  <si>
    <t>N°:</t>
  </si>
  <si>
    <t>BETWEEN:</t>
  </si>
  <si>
    <t>-</t>
  </si>
  <si>
    <t>HALL:</t>
  </si>
  <si>
    <t>COUNTRY:</t>
  </si>
  <si>
    <t>RESERVE</t>
  </si>
  <si>
    <t>YOU ARE REQUESTED TO REPORT TO THE MEDICAL PERSONNEL ON DUTY, 45 MINUTES BEFORE THE START OF THE MATCH, FOR EXAMINATION WITH THIS DOCUMENT</t>
  </si>
  <si>
    <t>NoMatch</t>
  </si>
  <si>
    <t>Phase</t>
  </si>
  <si>
    <t>TeamA</t>
  </si>
  <si>
    <t>TeamB</t>
  </si>
  <si>
    <t>Date</t>
  </si>
  <si>
    <t>TimeStart</t>
  </si>
  <si>
    <t>TimeEnd</t>
  </si>
  <si>
    <t>City</t>
  </si>
  <si>
    <t>Hall</t>
  </si>
  <si>
    <t>Ref1</t>
  </si>
  <si>
    <t>Ref2</t>
  </si>
  <si>
    <t>R-3</t>
  </si>
  <si>
    <t>R-5</t>
  </si>
  <si>
    <t>N°</t>
  </si>
  <si>
    <t>M</t>
  </si>
  <si>
    <t>O-7</t>
  </si>
  <si>
    <t>R-4</t>
  </si>
  <si>
    <t>Line-up Sheet</t>
  </si>
  <si>
    <t>Choice of Uniform Colours</t>
  </si>
  <si>
    <t>Preliminary Inquiry</t>
  </si>
  <si>
    <t>Referee Nomination</t>
  </si>
  <si>
    <t>Daily Refereeing Duty Roster</t>
  </si>
  <si>
    <t>H</t>
  </si>
  <si>
    <t>VS</t>
  </si>
  <si>
    <t xml:space="preserve"> 1</t>
  </si>
  <si>
    <t xml:space="preserve"> 2</t>
  </si>
  <si>
    <t xml:space="preserve"> 3</t>
  </si>
  <si>
    <t xml:space="preserve"> 4</t>
  </si>
  <si>
    <t>M-5</t>
  </si>
  <si>
    <t>M-2</t>
  </si>
  <si>
    <t>Medication Declaration</t>
  </si>
  <si>
    <t>Scorer1code</t>
  </si>
  <si>
    <t>Scorer2code</t>
  </si>
  <si>
    <t>Linesmen1code</t>
  </si>
  <si>
    <t>Linesmen2code</t>
  </si>
  <si>
    <t>Linesmen3code</t>
  </si>
  <si>
    <t>Linesmen4code</t>
  </si>
  <si>
    <t>data_matchs!B4:AF4</t>
  </si>
  <si>
    <t>data_matchs!B4:AF82</t>
  </si>
  <si>
    <t>Alcohol test testimonial</t>
  </si>
  <si>
    <t>Refereeing Evaluation</t>
  </si>
  <si>
    <t>FIVB © 2011</t>
  </si>
  <si>
    <t>version 18</t>
  </si>
  <si>
    <t>21.07.2011</t>
  </si>
  <si>
    <t>Youth World Championship 2011</t>
  </si>
  <si>
    <t>Argentina</t>
  </si>
  <si>
    <t>$4</t>
  </si>
  <si>
    <t>Boys</t>
  </si>
  <si>
    <t>1. BASIC DATA</t>
  </si>
  <si>
    <t>DATE:</t>
  </si>
  <si>
    <t>POOL/FASE:</t>
  </si>
  <si>
    <t>MATCH:</t>
  </si>
  <si>
    <t>2.REFEREES SUBJECT TO CONTROL</t>
  </si>
  <si>
    <t>POSITION</t>
  </si>
  <si>
    <t>NAME</t>
  </si>
  <si>
    <t>COUNTRY CODE</t>
  </si>
  <si>
    <t>RESULT</t>
  </si>
  <si>
    <t>FIT</t>
  </si>
  <si>
    <t>UNFIT</t>
  </si>
  <si>
    <t>Reserve Ref.</t>
  </si>
  <si>
    <t>Line Judge</t>
  </si>
  <si>
    <t>Scorer</t>
  </si>
  <si>
    <t>Scorer (assistant)</t>
  </si>
  <si>
    <t>1st Ref.</t>
  </si>
  <si>
    <t>2nd Ref.</t>
  </si>
  <si>
    <t>3. AGREEMENT CONCERNING THE PROCEDURE AND TESTING</t>
  </si>
  <si>
    <t>WE, the undersigned, DECLARE that the procedure and the sampling were carried out in accordance with FIVB medical regulations</t>
  </si>
  <si>
    <t>NAME:</t>
  </si>
  <si>
    <t>SIGN:</t>
  </si>
  <si>
    <t>DOCTOR IN CHARGE</t>
  </si>
  <si>
    <t xml:space="preserve">                        MEDICAL MEMBER OF THE FIVB CONTROL COMMITTEE</t>
  </si>
  <si>
    <t>PLACE AND DATE OF THE MATCH</t>
  </si>
  <si>
    <t>MR.MRS:</t>
  </si>
  <si>
    <t>IS NOMINATED TO OFFICIATE IN THE ABOVE MENTIONNED MATCH AS:</t>
  </si>
  <si>
    <t>1st REFEREE</t>
  </si>
  <si>
    <t>2nd REFEREE</t>
  </si>
  <si>
    <t>SCORER</t>
  </si>
  <si>
    <t>LINE JUDGE</t>
  </si>
  <si>
    <t>REFEREEING SUB-COMMITTEE</t>
  </si>
  <si>
    <t>SECRETARY</t>
  </si>
  <si>
    <t>PRESIDENT</t>
  </si>
  <si>
    <t>REFEREE NOMINATED</t>
  </si>
  <si>
    <t>&lt;</t>
  </si>
  <si>
    <t>DAILY REFEREEING  DUTY ROSTER</t>
  </si>
  <si>
    <t>REFEREES</t>
  </si>
  <si>
    <t>SCORERS</t>
  </si>
  <si>
    <t>LINE JUDGES</t>
  </si>
  <si>
    <t>reserve:</t>
  </si>
  <si>
    <t>1st:</t>
  </si>
  <si>
    <t>2nd:</t>
  </si>
  <si>
    <t>Assist:</t>
  </si>
  <si>
    <t>REFEREEING COMISSION OF THE COMPETITION:</t>
  </si>
  <si>
    <t>ALCOHOL TEST TESTIMONIAL</t>
  </si>
  <si>
    <t>PUR</t>
  </si>
  <si>
    <t>USA</t>
  </si>
  <si>
    <t>170000</t>
  </si>
  <si>
    <t>CUB</t>
  </si>
  <si>
    <t>190000</t>
  </si>
  <si>
    <t>150000</t>
  </si>
  <si>
    <t>Classification</t>
  </si>
  <si>
    <t>CRC</t>
  </si>
  <si>
    <t>San José</t>
  </si>
  <si>
    <t>Gimnasio Nacional</t>
  </si>
  <si>
    <t>GUA</t>
  </si>
  <si>
    <t>HON</t>
  </si>
  <si>
    <t>NCA</t>
  </si>
  <si>
    <t>08.06.2018</t>
  </si>
  <si>
    <t>07.06.2018</t>
  </si>
  <si>
    <t>09.06.2018</t>
  </si>
  <si>
    <t>Finals</t>
  </si>
  <si>
    <t>10.06.2018</t>
  </si>
  <si>
    <t>Quaterfinals</t>
  </si>
  <si>
    <t>090000</t>
  </si>
  <si>
    <t>110000</t>
  </si>
  <si>
    <t>Final Classification 5/6</t>
  </si>
  <si>
    <t>140000</t>
  </si>
  <si>
    <t>160000</t>
  </si>
  <si>
    <t>180000</t>
  </si>
  <si>
    <t>Cinthya Hernández</t>
  </si>
  <si>
    <t>Yeimy Hernández</t>
  </si>
  <si>
    <t>DOM</t>
  </si>
  <si>
    <t>Jessy Martínez</t>
  </si>
  <si>
    <t>Edgardo Laforest</t>
  </si>
  <si>
    <t>José Pardo</t>
  </si>
  <si>
    <t>William Stanley</t>
  </si>
  <si>
    <t>Raúl Mejía</t>
  </si>
  <si>
    <t>Raú Mejía</t>
  </si>
  <si>
    <t xml:space="preserve"> </t>
  </si>
  <si>
    <t>SAN SALVADOR</t>
  </si>
  <si>
    <t>FESAVOL</t>
  </si>
  <si>
    <t>MCFIELD, ANTHONY</t>
  </si>
  <si>
    <t>BIZ</t>
  </si>
  <si>
    <t>ESA</t>
  </si>
  <si>
    <t>ORANTES,JEFRY</t>
  </si>
  <si>
    <t>MALENA</t>
  </si>
  <si>
    <t>ORANTES, JEFRY</t>
  </si>
  <si>
    <t>ALBERTO</t>
  </si>
  <si>
    <t>MACHADO, JORGE</t>
  </si>
  <si>
    <t>LOBOS, DAVID</t>
  </si>
  <si>
    <t>PATRICK, URIAH</t>
  </si>
  <si>
    <t>PAN</t>
  </si>
  <si>
    <t>PALACIOS, PEDRO</t>
  </si>
  <si>
    <t>PALACIOS,PEDRO</t>
  </si>
  <si>
    <t>LOBOS,DAVID</t>
  </si>
  <si>
    <t>CANDRAY,DANIEL</t>
  </si>
  <si>
    <t>CASTILLO, HERBERT</t>
  </si>
  <si>
    <t>BARAHONA,MARIA ELENA</t>
  </si>
  <si>
    <t>CHAVEZ,CELINA</t>
  </si>
  <si>
    <t>NOCHEZ,MARIO</t>
  </si>
  <si>
    <t>15-00</t>
  </si>
  <si>
    <t>19-30</t>
  </si>
  <si>
    <t>17-00</t>
  </si>
  <si>
    <t>CHICAS,HECTOR</t>
  </si>
  <si>
    <t>ARCE,ALEJANDRA</t>
  </si>
  <si>
    <t>CHAVEZ, CELINA</t>
  </si>
  <si>
    <t>MORALES,MARCOS</t>
  </si>
  <si>
    <t>VALIENTE, MARÑIA</t>
  </si>
  <si>
    <t>HERNANDEZ,ALBERTO</t>
  </si>
  <si>
    <t>MENJIBAR,BERNABE</t>
  </si>
  <si>
    <t>I CAMPEONATO CENTROAMERICANO INVITACIONAL  SUB 15 FEM NCA 2024</t>
  </si>
  <si>
    <t>MANAGUA   NCA</t>
  </si>
  <si>
    <t>GIM IND VOLEIBOL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</si>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</sst>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[$-100C]d\ mmm\ yy;@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</font>
    <font>
      <b/>
      <sz val="14"/>
      <name val="Arial"/>
      <family val="2"/>
    </font>
    <font>
      <b/>
      <sz val="8"/>
      <name val="Arial Narrow"/>
      <family val="2"/>
    </font>
    <font>
      <sz val="8"/>
      <color indexed="9"/>
      <name val="Arial Narrow"/>
      <family val="2"/>
    </font>
    <font>
      <sz val="8"/>
      <color indexed="10"/>
      <name val="Arial Narrow"/>
      <family val="2"/>
    </font>
    <font>
      <sz val="14"/>
      <name val="Arial Narrow"/>
      <family val="2"/>
    </font>
    <font>
      <sz val="8"/>
      <color indexed="8"/>
      <name val="Arial Narrow"/>
      <family val="2"/>
    </font>
    <font>
      <sz val="8"/>
      <color indexed="10"/>
      <name val="Arial"/>
      <family val="2"/>
    </font>
    <font>
      <sz val="7"/>
      <name val="Arial Narrow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3"/>
      <name val="Arial Narrow"/>
      <family val="2"/>
    </font>
    <font>
      <b/>
      <sz val="13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1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0"/>
      <color rgb="FFFF0000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  <font>
      <sz val="13"/>
      <color rgb="FFFF0000"/>
      <name val="Calibri"/>
      <family val="2"/>
      <scheme val="minor"/>
    </font>
    <font>
      <sz val="6"/>
      <name val="Arial Narrow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32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50">
    <xf numFmtId="0" fontId="0" fillId="0" borderId="0" xfId="0"/>
    <xf numFmtId="0" fontId="4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7" fillId="2" borderId="0" xfId="0" applyFont="1" applyFill="1"/>
    <xf numFmtId="0" fontId="16" fillId="0" borderId="0" xfId="0" applyFont="1"/>
    <xf numFmtId="0" fontId="7" fillId="3" borderId="0" xfId="0" applyFont="1" applyFill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0" xfId="0" applyFont="1" applyFill="1" applyAlignment="1">
      <alignment horizontal="right"/>
    </xf>
    <xf numFmtId="0" fontId="8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8" fillId="0" borderId="0" xfId="0" applyFont="1"/>
    <xf numFmtId="0" fontId="13" fillId="3" borderId="1" xfId="0" applyFont="1" applyFill="1" applyBorder="1"/>
    <xf numFmtId="0" fontId="13" fillId="3" borderId="0" xfId="0" applyFont="1" applyFill="1"/>
    <xf numFmtId="0" fontId="13" fillId="3" borderId="2" xfId="0" applyFont="1" applyFill="1" applyBorder="1"/>
    <xf numFmtId="0" fontId="7" fillId="3" borderId="0" xfId="0" applyFont="1" applyFill="1" applyAlignment="1">
      <alignment horizontal="left"/>
    </xf>
    <xf numFmtId="0" fontId="11" fillId="3" borderId="0" xfId="0" applyFont="1" applyFill="1"/>
    <xf numFmtId="0" fontId="0" fillId="3" borderId="0" xfId="0" applyFill="1"/>
    <xf numFmtId="0" fontId="15" fillId="3" borderId="0" xfId="0" applyFont="1" applyFill="1"/>
    <xf numFmtId="0" fontId="7" fillId="3" borderId="0" xfId="0" applyFont="1" applyFill="1" applyAlignment="1">
      <alignment vertical="center"/>
    </xf>
    <xf numFmtId="0" fontId="7" fillId="3" borderId="13" xfId="0" applyFont="1" applyFill="1" applyBorder="1"/>
    <xf numFmtId="0" fontId="7" fillId="3" borderId="15" xfId="0" applyFont="1" applyFill="1" applyBorder="1"/>
    <xf numFmtId="0" fontId="7" fillId="3" borderId="18" xfId="0" applyFont="1" applyFill="1" applyBorder="1"/>
    <xf numFmtId="0" fontId="4" fillId="3" borderId="15" xfId="0" applyFont="1" applyFill="1" applyBorder="1" applyAlignment="1">
      <alignment horizontal="left" indent="1"/>
    </xf>
    <xf numFmtId="0" fontId="7" fillId="3" borderId="21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0" fontId="11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indent="1"/>
    </xf>
    <xf numFmtId="0" fontId="17" fillId="3" borderId="0" xfId="0" applyFont="1" applyFill="1" applyAlignment="1">
      <alignment horizontal="left"/>
    </xf>
    <xf numFmtId="0" fontId="7" fillId="3" borderId="19" xfId="0" applyFont="1" applyFill="1" applyBorder="1"/>
    <xf numFmtId="0" fontId="7" fillId="3" borderId="15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/>
    </xf>
    <xf numFmtId="0" fontId="14" fillId="3" borderId="15" xfId="0" applyFont="1" applyFill="1" applyBorder="1" applyAlignment="1">
      <alignment horizontal="center" vertical="center"/>
    </xf>
    <xf numFmtId="0" fontId="4" fillId="3" borderId="15" xfId="0" applyFont="1" applyFill="1" applyBorder="1"/>
    <xf numFmtId="0" fontId="7" fillId="3" borderId="0" xfId="0" applyFont="1" applyFill="1" applyAlignment="1">
      <alignment horizontal="right" vertical="top"/>
    </xf>
    <xf numFmtId="0" fontId="7" fillId="3" borderId="14" xfId="0" applyFont="1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22" xfId="0" applyFill="1" applyBorder="1"/>
    <xf numFmtId="0" fontId="0" fillId="3" borderId="20" xfId="0" applyFill="1" applyBorder="1"/>
    <xf numFmtId="0" fontId="5" fillId="3" borderId="0" xfId="0" applyFont="1" applyFill="1"/>
    <xf numFmtId="0" fontId="0" fillId="3" borderId="0" xfId="0" applyFill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2" xfId="0" applyFill="1" applyBorder="1"/>
    <xf numFmtId="0" fontId="2" fillId="3" borderId="1" xfId="0" applyFont="1" applyFill="1" applyBorder="1"/>
    <xf numFmtId="0" fontId="2" fillId="3" borderId="7" xfId="0" applyFont="1" applyFill="1" applyBorder="1"/>
    <xf numFmtId="0" fontId="0" fillId="3" borderId="8" xfId="0" applyFill="1" applyBorder="1"/>
    <xf numFmtId="0" fontId="0" fillId="3" borderId="6" xfId="0" applyFill="1" applyBorder="1"/>
    <xf numFmtId="0" fontId="2" fillId="3" borderId="0" xfId="0" applyFont="1" applyFill="1"/>
    <xf numFmtId="0" fontId="2" fillId="3" borderId="3" xfId="0" applyFont="1" applyFill="1" applyBorder="1"/>
    <xf numFmtId="0" fontId="0" fillId="3" borderId="2" xfId="0" applyFill="1" applyBorder="1" applyAlignment="1">
      <alignment horizontal="center"/>
    </xf>
    <xf numFmtId="0" fontId="6" fillId="3" borderId="0" xfId="1" applyFill="1" applyBorder="1" applyAlignment="1" applyProtection="1"/>
    <xf numFmtId="0" fontId="0" fillId="3" borderId="7" xfId="0" applyFill="1" applyBorder="1"/>
    <xf numFmtId="0" fontId="19" fillId="3" borderId="8" xfId="0" applyFont="1" applyFill="1" applyBorder="1"/>
    <xf numFmtId="0" fontId="2" fillId="0" borderId="0" xfId="0" applyFont="1"/>
    <xf numFmtId="0" fontId="7" fillId="0" borderId="8" xfId="0" applyFont="1" applyBorder="1"/>
    <xf numFmtId="0" fontId="7" fillId="6" borderId="0" xfId="0" applyFont="1" applyFill="1"/>
    <xf numFmtId="0" fontId="7" fillId="6" borderId="15" xfId="0" applyFont="1" applyFill="1" applyBorder="1"/>
    <xf numFmtId="0" fontId="1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3" borderId="28" xfId="0" applyFont="1" applyFill="1" applyBorder="1"/>
    <xf numFmtId="0" fontId="7" fillId="3" borderId="29" xfId="0" applyFont="1" applyFill="1" applyBorder="1"/>
    <xf numFmtId="0" fontId="7" fillId="3" borderId="30" xfId="0" applyFont="1" applyFill="1" applyBorder="1"/>
    <xf numFmtId="0" fontId="0" fillId="0" borderId="0" xfId="0" quotePrefix="1"/>
    <xf numFmtId="0" fontId="12" fillId="5" borderId="0" xfId="0" applyFont="1" applyFill="1" applyProtection="1">
      <protection locked="0"/>
    </xf>
    <xf numFmtId="0" fontId="13" fillId="5" borderId="0" xfId="0" applyFont="1" applyFill="1" applyProtection="1">
      <protection locked="0"/>
    </xf>
    <xf numFmtId="0" fontId="19" fillId="0" borderId="0" xfId="0" applyFont="1"/>
    <xf numFmtId="0" fontId="4" fillId="0" borderId="8" xfId="0" applyFont="1" applyBorder="1"/>
    <xf numFmtId="0" fontId="13" fillId="0" borderId="8" xfId="0" applyFont="1" applyBorder="1"/>
    <xf numFmtId="0" fontId="13" fillId="3" borderId="3" xfId="0" applyFont="1" applyFill="1" applyBorder="1"/>
    <xf numFmtId="0" fontId="13" fillId="3" borderId="5" xfId="0" applyFont="1" applyFill="1" applyBorder="1"/>
    <xf numFmtId="0" fontId="13" fillId="3" borderId="13" xfId="0" applyFont="1" applyFill="1" applyBorder="1"/>
    <xf numFmtId="0" fontId="13" fillId="3" borderId="4" xfId="0" applyFont="1" applyFill="1" applyBorder="1"/>
    <xf numFmtId="0" fontId="2" fillId="3" borderId="8" xfId="0" applyFont="1" applyFill="1" applyBorder="1"/>
    <xf numFmtId="0" fontId="2" fillId="3" borderId="5" xfId="0" applyFont="1" applyFill="1" applyBorder="1"/>
    <xf numFmtId="0" fontId="17" fillId="0" borderId="0" xfId="0" applyFon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26" fillId="3" borderId="3" xfId="0" applyFont="1" applyFill="1" applyBorder="1"/>
    <xf numFmtId="49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 vertical="center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Alignment="1">
      <alignment horizontal="left" vertical="center"/>
    </xf>
    <xf numFmtId="0" fontId="16" fillId="3" borderId="0" xfId="0" applyFont="1" applyFill="1"/>
    <xf numFmtId="0" fontId="19" fillId="3" borderId="0" xfId="0" applyFont="1" applyFill="1"/>
    <xf numFmtId="0" fontId="27" fillId="3" borderId="0" xfId="0" applyFont="1" applyFill="1" applyAlignment="1">
      <alignment horizontal="left"/>
    </xf>
    <xf numFmtId="0" fontId="0" fillId="3" borderId="1" xfId="0" applyFill="1" applyBorder="1" applyAlignment="1">
      <alignment horizontal="right"/>
    </xf>
    <xf numFmtId="0" fontId="1" fillId="3" borderId="1" xfId="0" applyFont="1" applyFill="1" applyBorder="1"/>
    <xf numFmtId="0" fontId="1" fillId="3" borderId="0" xfId="0" applyFont="1" applyFill="1"/>
    <xf numFmtId="0" fontId="1" fillId="3" borderId="2" xfId="0" applyFont="1" applyFill="1" applyBorder="1"/>
    <xf numFmtId="0" fontId="1" fillId="0" borderId="0" xfId="0" applyFont="1"/>
    <xf numFmtId="0" fontId="1" fillId="0" borderId="0" xfId="0" quotePrefix="1" applyFont="1"/>
    <xf numFmtId="0" fontId="20" fillId="0" borderId="0" xfId="0" applyFont="1"/>
    <xf numFmtId="0" fontId="20" fillId="3" borderId="1" xfId="0" applyFont="1" applyFill="1" applyBorder="1"/>
    <xf numFmtId="0" fontId="20" fillId="3" borderId="0" xfId="0" applyFont="1" applyFill="1"/>
    <xf numFmtId="0" fontId="20" fillId="3" borderId="2" xfId="0" applyFont="1" applyFill="1" applyBorder="1"/>
    <xf numFmtId="0" fontId="20" fillId="0" borderId="0" xfId="0" quotePrefix="1" applyFont="1"/>
    <xf numFmtId="0" fontId="26" fillId="3" borderId="0" xfId="0" applyFont="1" applyFill="1"/>
    <xf numFmtId="0" fontId="26" fillId="3" borderId="0" xfId="0" quotePrefix="1" applyFont="1" applyFill="1"/>
    <xf numFmtId="0" fontId="16" fillId="3" borderId="0" xfId="0" applyFont="1" applyFill="1" applyAlignment="1">
      <alignment horizontal="left" vertical="center"/>
    </xf>
    <xf numFmtId="0" fontId="0" fillId="5" borderId="10" xfId="0" applyFill="1" applyBorder="1" applyProtection="1">
      <protection locked="0"/>
    </xf>
    <xf numFmtId="0" fontId="28" fillId="3" borderId="0" xfId="0" applyFont="1" applyFill="1"/>
    <xf numFmtId="0" fontId="0" fillId="8" borderId="0" xfId="0" applyFill="1"/>
    <xf numFmtId="0" fontId="16" fillId="8" borderId="0" xfId="0" applyFont="1" applyFill="1"/>
    <xf numFmtId="0" fontId="29" fillId="3" borderId="1" xfId="0" applyFont="1" applyFill="1" applyBorder="1" applyAlignment="1">
      <alignment horizontal="right"/>
    </xf>
    <xf numFmtId="165" fontId="0" fillId="0" borderId="0" xfId="0" applyNumberFormat="1" applyAlignment="1">
      <alignment horizontal="center"/>
    </xf>
    <xf numFmtId="49" fontId="24" fillId="3" borderId="1" xfId="0" applyNumberFormat="1" applyFont="1" applyFill="1" applyBorder="1" applyAlignment="1">
      <alignment horizontal="left"/>
    </xf>
    <xf numFmtId="49" fontId="24" fillId="3" borderId="7" xfId="0" applyNumberFormat="1" applyFont="1" applyFill="1" applyBorder="1" applyAlignment="1">
      <alignment horizontal="left"/>
    </xf>
    <xf numFmtId="0" fontId="29" fillId="0" borderId="0" xfId="0" applyFont="1"/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5" fillId="0" borderId="0" xfId="0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top"/>
    </xf>
    <xf numFmtId="0" fontId="5" fillId="0" borderId="0" xfId="0" applyFont="1"/>
    <xf numFmtId="0" fontId="2" fillId="0" borderId="0" xfId="0" applyFont="1" applyAlignment="1">
      <alignment vertical="top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vertical="top"/>
    </xf>
    <xf numFmtId="0" fontId="5" fillId="0" borderId="8" xfId="0" applyFont="1" applyBorder="1"/>
    <xf numFmtId="0" fontId="7" fillId="0" borderId="2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8" fillId="0" borderId="0" xfId="0" applyFont="1"/>
    <xf numFmtId="0" fontId="7" fillId="3" borderId="8" xfId="0" applyFont="1" applyFill="1" applyBorder="1" applyAlignment="1">
      <alignment horizontal="center"/>
    </xf>
    <xf numFmtId="0" fontId="7" fillId="3" borderId="27" xfId="0" applyFont="1" applyFill="1" applyBorder="1"/>
    <xf numFmtId="0" fontId="29" fillId="0" borderId="0" xfId="0" applyFont="1" applyAlignment="1">
      <alignment horizontal="center"/>
    </xf>
    <xf numFmtId="0" fontId="31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9" fontId="7" fillId="0" borderId="33" xfId="0" applyNumberFormat="1" applyFont="1" applyBorder="1" applyAlignment="1">
      <alignment horizontal="left" vertical="center"/>
    </xf>
    <xf numFmtId="0" fontId="7" fillId="0" borderId="33" xfId="0" applyFont="1" applyBorder="1"/>
    <xf numFmtId="0" fontId="7" fillId="0" borderId="16" xfId="0" applyFont="1" applyBorder="1" applyAlignment="1">
      <alignment horizontal="right"/>
    </xf>
    <xf numFmtId="0" fontId="7" fillId="3" borderId="33" xfId="0" applyFont="1" applyFill="1" applyBorder="1"/>
    <xf numFmtId="0" fontId="6" fillId="3" borderId="0" xfId="1" applyFill="1" applyBorder="1" applyAlignment="1" applyProtection="1">
      <protection locked="0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14" fontId="29" fillId="0" borderId="0" xfId="0" applyNumberFormat="1" applyFont="1" applyAlignment="1">
      <alignment horizontal="center"/>
    </xf>
    <xf numFmtId="0" fontId="24" fillId="3" borderId="1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8" fillId="0" borderId="11" xfId="0" applyFont="1" applyBorder="1"/>
    <xf numFmtId="0" fontId="8" fillId="0" borderId="12" xfId="0" applyFont="1" applyBorder="1"/>
    <xf numFmtId="0" fontId="8" fillId="0" borderId="9" xfId="0" applyFont="1" applyBorder="1"/>
    <xf numFmtId="0" fontId="34" fillId="0" borderId="14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/>
    <xf numFmtId="0" fontId="8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10" borderId="0" xfId="0" applyFont="1" applyFill="1" applyAlignment="1">
      <alignment horizontal="left" indent="1"/>
    </xf>
    <xf numFmtId="0" fontId="7" fillId="10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25" fillId="0" borderId="14" xfId="0" applyFont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6" fillId="0" borderId="0" xfId="0" applyFont="1" applyProtection="1">
      <protection locked="0"/>
    </xf>
    <xf numFmtId="0" fontId="40" fillId="0" borderId="0" xfId="0" applyFont="1" applyProtection="1">
      <protection locked="0"/>
    </xf>
    <xf numFmtId="16" fontId="0" fillId="0" borderId="0" xfId="0" applyNumberFormat="1" applyAlignment="1" applyProtection="1">
      <alignment horizontal="center"/>
      <protection locked="0"/>
    </xf>
    <xf numFmtId="16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20" fontId="0" fillId="0" borderId="0" xfId="0" applyNumberFormat="1" applyAlignment="1" applyProtection="1">
      <alignment horizont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1" fillId="9" borderId="0" xfId="0" applyFont="1" applyFill="1"/>
    <xf numFmtId="0" fontId="8" fillId="3" borderId="23" xfId="0" applyFont="1" applyFill="1" applyBorder="1" applyAlignment="1">
      <alignment horizontal="left" indent="1"/>
    </xf>
    <xf numFmtId="0" fontId="7" fillId="3" borderId="40" xfId="0" applyFont="1" applyFill="1" applyBorder="1"/>
    <xf numFmtId="0" fontId="47" fillId="0" borderId="0" xfId="0" applyFont="1" applyAlignment="1" applyProtection="1">
      <alignment horizontal="center"/>
      <protection locked="0"/>
    </xf>
    <xf numFmtId="14" fontId="47" fillId="0" borderId="0" xfId="0" applyNumberFormat="1" applyFont="1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/>
      <protection locked="0"/>
    </xf>
    <xf numFmtId="0" fontId="47" fillId="0" borderId="0" xfId="0" applyFont="1" applyProtection="1"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3" borderId="0" xfId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16" fillId="3" borderId="0" xfId="0" applyFont="1" applyFill="1" applyAlignment="1">
      <alignment horizontal="left" vertical="center" wrapText="1" indent="2"/>
    </xf>
    <xf numFmtId="0" fontId="3" fillId="7" borderId="22" xfId="0" applyFont="1" applyFill="1" applyBorder="1" applyAlignment="1" applyProtection="1">
      <alignment horizontal="left" vertical="center" indent="1"/>
      <protection locked="0"/>
    </xf>
    <xf numFmtId="0" fontId="0" fillId="7" borderId="19" xfId="0" applyFill="1" applyBorder="1" applyAlignment="1" applyProtection="1">
      <alignment horizontal="left" vertical="center" indent="1"/>
      <protection locked="0"/>
    </xf>
    <xf numFmtId="0" fontId="0" fillId="7" borderId="16" xfId="0" applyFill="1" applyBorder="1" applyAlignment="1" applyProtection="1">
      <alignment horizontal="left" vertical="center" indent="1"/>
      <protection locked="0"/>
    </xf>
    <xf numFmtId="0" fontId="0" fillId="7" borderId="20" xfId="0" applyFill="1" applyBorder="1" applyAlignment="1" applyProtection="1">
      <alignment horizontal="left" vertical="center" indent="1"/>
      <protection locked="0"/>
    </xf>
    <xf numFmtId="0" fontId="0" fillId="7" borderId="15" xfId="0" applyFill="1" applyBorder="1" applyAlignment="1" applyProtection="1">
      <alignment horizontal="left" vertical="center" indent="1"/>
      <protection locked="0"/>
    </xf>
    <xf numFmtId="0" fontId="0" fillId="7" borderId="17" xfId="0" applyFill="1" applyBorder="1" applyAlignment="1" applyProtection="1">
      <alignment horizontal="left" vertical="center" indent="1"/>
      <protection locked="0"/>
    </xf>
    <xf numFmtId="0" fontId="1" fillId="7" borderId="22" xfId="0" applyFont="1" applyFill="1" applyBorder="1" applyAlignment="1" applyProtection="1">
      <alignment horizontal="left" vertical="center" indent="1"/>
      <protection locked="0"/>
    </xf>
    <xf numFmtId="0" fontId="0" fillId="0" borderId="0" xfId="0" quotePrefix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2" fillId="3" borderId="0" xfId="1" applyFont="1" applyFill="1" applyBorder="1" applyAlignment="1" applyProtection="1">
      <protection locked="0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 wrapText="1"/>
    </xf>
    <xf numFmtId="0" fontId="0" fillId="0" borderId="0" xfId="0"/>
    <xf numFmtId="0" fontId="5" fillId="6" borderId="0" xfId="0" applyFont="1" applyFill="1" applyAlignment="1">
      <alignment horizontal="left" vertical="center"/>
    </xf>
    <xf numFmtId="0" fontId="22" fillId="7" borderId="22" xfId="0" applyFont="1" applyFill="1" applyBorder="1" applyAlignment="1" applyProtection="1">
      <alignment horizontal="center" vertical="center"/>
      <protection locked="0"/>
    </xf>
    <xf numFmtId="0" fontId="22" fillId="7" borderId="19" xfId="0" applyFont="1" applyFill="1" applyBorder="1" applyAlignment="1" applyProtection="1">
      <alignment horizontal="center" vertical="center"/>
      <protection locked="0"/>
    </xf>
    <xf numFmtId="0" fontId="23" fillId="7" borderId="16" xfId="0" applyFont="1" applyFill="1" applyBorder="1" applyAlignment="1" applyProtection="1">
      <alignment horizontal="center" vertical="center"/>
      <protection locked="0"/>
    </xf>
    <xf numFmtId="0" fontId="23" fillId="7" borderId="20" xfId="0" applyFont="1" applyFill="1" applyBorder="1" applyAlignment="1" applyProtection="1">
      <alignment horizontal="center" vertical="center"/>
      <protection locked="0"/>
    </xf>
    <xf numFmtId="0" fontId="23" fillId="7" borderId="15" xfId="0" applyFont="1" applyFill="1" applyBorder="1" applyAlignment="1" applyProtection="1">
      <alignment horizontal="center" vertical="center"/>
      <protection locked="0"/>
    </xf>
    <xf numFmtId="0" fontId="23" fillId="7" borderId="17" xfId="0" applyFont="1" applyFill="1" applyBorder="1" applyAlignment="1" applyProtection="1">
      <alignment horizontal="center" vertical="center"/>
      <protection locked="0"/>
    </xf>
    <xf numFmtId="0" fontId="5" fillId="6" borderId="24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64" fontId="5" fillId="6" borderId="22" xfId="0" applyNumberFormat="1" applyFont="1" applyFill="1" applyBorder="1" applyAlignment="1">
      <alignment horizontal="center" vertical="center"/>
    </xf>
    <xf numFmtId="164" fontId="18" fillId="6" borderId="16" xfId="0" applyNumberFormat="1" applyFont="1" applyFill="1" applyBorder="1" applyAlignment="1">
      <alignment horizontal="center" vertical="center"/>
    </xf>
    <xf numFmtId="164" fontId="18" fillId="6" borderId="20" xfId="0" applyNumberFormat="1" applyFont="1" applyFill="1" applyBorder="1" applyAlignment="1">
      <alignment horizontal="center" vertical="center"/>
    </xf>
    <xf numFmtId="164" fontId="18" fillId="6" borderId="17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20" fontId="5" fillId="6" borderId="22" xfId="0" applyNumberFormat="1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22" fillId="7" borderId="24" xfId="0" applyFont="1" applyFill="1" applyBorder="1" applyAlignment="1" applyProtection="1">
      <alignment horizontal="center" vertical="center"/>
      <protection locked="0"/>
    </xf>
    <xf numFmtId="0" fontId="22" fillId="7" borderId="34" xfId="0" applyFont="1" applyFill="1" applyBorder="1" applyAlignment="1" applyProtection="1">
      <alignment horizontal="center" vertical="center"/>
      <protection locked="0"/>
    </xf>
    <xf numFmtId="0" fontId="5" fillId="6" borderId="19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5" fillId="6" borderId="16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6" borderId="22" xfId="0" applyNumberFormat="1" applyFont="1" applyFill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164" fontId="2" fillId="6" borderId="20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vertical="top" wrapText="1"/>
    </xf>
    <xf numFmtId="0" fontId="0" fillId="6" borderId="34" xfId="0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2" fillId="6" borderId="3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4" fillId="3" borderId="1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18" fillId="3" borderId="19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164" fontId="18" fillId="6" borderId="19" xfId="0" applyNumberFormat="1" applyFont="1" applyFill="1" applyBorder="1" applyAlignment="1">
      <alignment horizontal="center" vertical="center"/>
    </xf>
    <xf numFmtId="164" fontId="18" fillId="6" borderId="15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0" fillId="0" borderId="19" xfId="0" applyBorder="1"/>
    <xf numFmtId="0" fontId="0" fillId="0" borderId="15" xfId="0" applyBorder="1"/>
    <xf numFmtId="0" fontId="48" fillId="3" borderId="0" xfId="0" applyFont="1" applyFill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</cellXfs>
  <cellStyles count="323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Normal" xfId="0" builtinId="0"/>
  </cellStyles>
  <dxfs count="10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B$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checked="Checked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8</xdr:row>
      <xdr:rowOff>50800</xdr:rowOff>
    </xdr:from>
    <xdr:to>
      <xdr:col>23</xdr:col>
      <xdr:colOff>88900</xdr:colOff>
      <xdr:row>13</xdr:row>
      <xdr:rowOff>38100</xdr:rowOff>
    </xdr:to>
    <xdr:pic>
      <xdr:nvPicPr>
        <xdr:cNvPr id="22559" name="Picture 7" descr="C:\Users\Alberto\Desktop\FIVB_brandmarks_master_collection\FIVB_Guard_brandmarks\FIVB_BM_Guard_RGB\FIVB_Guard_blue_plain_RGB.jpg">
          <a:extLst>
            <a:ext uri="{FF2B5EF4-FFF2-40B4-BE49-F238E27FC236}">
              <a16:creationId xmlns:a16="http://schemas.microsoft.com/office/drawing/2014/main" id="{00000000-0008-0000-0000-00001F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177800"/>
          <a:ext cx="19304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317500</xdr:colOff>
      <xdr:row>13</xdr:row>
      <xdr:rowOff>63500</xdr:rowOff>
    </xdr:from>
    <xdr:to>
      <xdr:col>15</xdr:col>
      <xdr:colOff>63500</xdr:colOff>
      <xdr:row>14</xdr:row>
      <xdr:rowOff>101600</xdr:rowOff>
    </xdr:to>
    <xdr:pic>
      <xdr:nvPicPr>
        <xdr:cNvPr id="22560" name="Picture 22">
          <a:extLst>
            <a:ext uri="{FF2B5EF4-FFF2-40B4-BE49-F238E27FC236}">
              <a16:creationId xmlns:a16="http://schemas.microsoft.com/office/drawing/2014/main" id="{00000000-0008-0000-0000-000020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1028700"/>
          <a:ext cx="3276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19050</xdr:rowOff>
        </xdr:from>
        <xdr:to>
          <xdr:col>3</xdr:col>
          <xdr:colOff>542925</xdr:colOff>
          <xdr:row>27</xdr:row>
          <xdr:rowOff>104775</xdr:rowOff>
        </xdr:to>
        <xdr:sp macro="" textlink="">
          <xdr:nvSpPr>
            <xdr:cNvPr id="22548" name="Option Button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0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26</xdr:row>
          <xdr:rowOff>9525</xdr:rowOff>
        </xdr:from>
        <xdr:to>
          <xdr:col>5</xdr:col>
          <xdr:colOff>104775</xdr:colOff>
          <xdr:row>27</xdr:row>
          <xdr:rowOff>95250</xdr:rowOff>
        </xdr:to>
        <xdr:sp macro="" textlink="">
          <xdr:nvSpPr>
            <xdr:cNvPr id="22549" name="Option Button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0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OFF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247650</xdr:colOff>
      <xdr:row>2</xdr:row>
      <xdr:rowOff>33955</xdr:rowOff>
    </xdr:from>
    <xdr:to>
      <xdr:col>24</xdr:col>
      <xdr:colOff>19050</xdr:colOff>
      <xdr:row>6</xdr:row>
      <xdr:rowOff>146455</xdr:rowOff>
    </xdr:to>
    <xdr:pic>
      <xdr:nvPicPr>
        <xdr:cNvPr id="34" name="3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319705"/>
          <a:ext cx="1320800" cy="6840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63501</xdr:colOff>
      <xdr:row>2</xdr:row>
      <xdr:rowOff>69850</xdr:rowOff>
    </xdr:from>
    <xdr:to>
      <xdr:col>15</xdr:col>
      <xdr:colOff>30424</xdr:colOff>
      <xdr:row>9</xdr:row>
      <xdr:rowOff>83050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1" y="355600"/>
          <a:ext cx="3783273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11268" name="Group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26</xdr:row>
          <xdr:rowOff>0</xdr:rowOff>
        </xdr:from>
        <xdr:to>
          <xdr:col>22</xdr:col>
          <xdr:colOff>171450</xdr:colOff>
          <xdr:row>28</xdr:row>
          <xdr:rowOff>0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26</xdr:row>
          <xdr:rowOff>0</xdr:rowOff>
        </xdr:from>
        <xdr:to>
          <xdr:col>25</xdr:col>
          <xdr:colOff>57150</xdr:colOff>
          <xdr:row>28</xdr:row>
          <xdr:rowOff>0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26</xdr:col>
          <xdr:colOff>0</xdr:colOff>
          <xdr:row>36</xdr:row>
          <xdr:rowOff>0</xdr:rowOff>
        </xdr:to>
        <xdr:sp macro="" textlink="">
          <xdr:nvSpPr>
            <xdr:cNvPr id="11288" name="Group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32</xdr:row>
          <xdr:rowOff>0</xdr:rowOff>
        </xdr:from>
        <xdr:to>
          <xdr:col>22</xdr:col>
          <xdr:colOff>171450</xdr:colOff>
          <xdr:row>34</xdr:row>
          <xdr:rowOff>0</xdr:rowOff>
        </xdr:to>
        <xdr:sp macro="" textlink="">
          <xdr:nvSpPr>
            <xdr:cNvPr id="11289" name="Option Button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32</xdr:row>
          <xdr:rowOff>0</xdr:rowOff>
        </xdr:from>
        <xdr:to>
          <xdr:col>25</xdr:col>
          <xdr:colOff>57150</xdr:colOff>
          <xdr:row>34</xdr:row>
          <xdr:rowOff>0</xdr:rowOff>
        </xdr:to>
        <xdr:sp macro="" textlink="">
          <xdr:nvSpPr>
            <xdr:cNvPr id="11290" name="Option Button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0</xdr:rowOff>
        </xdr:from>
        <xdr:to>
          <xdr:col>26</xdr:col>
          <xdr:colOff>0</xdr:colOff>
          <xdr:row>48</xdr:row>
          <xdr:rowOff>0</xdr:rowOff>
        </xdr:to>
        <xdr:sp macro="" textlink="">
          <xdr:nvSpPr>
            <xdr:cNvPr id="11294" name="Group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44</xdr:row>
          <xdr:rowOff>0</xdr:rowOff>
        </xdr:from>
        <xdr:to>
          <xdr:col>22</xdr:col>
          <xdr:colOff>171450</xdr:colOff>
          <xdr:row>46</xdr:row>
          <xdr:rowOff>0</xdr:rowOff>
        </xdr:to>
        <xdr:sp macro="" textlink="">
          <xdr:nvSpPr>
            <xdr:cNvPr id="11295" name="Option Button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44</xdr:row>
          <xdr:rowOff>0</xdr:rowOff>
        </xdr:from>
        <xdr:to>
          <xdr:col>25</xdr:col>
          <xdr:colOff>57150</xdr:colOff>
          <xdr:row>46</xdr:row>
          <xdr:rowOff>0</xdr:rowOff>
        </xdr:to>
        <xdr:sp macro="" textlink="">
          <xdr:nvSpPr>
            <xdr:cNvPr id="11296" name="Option Button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</xdr:row>
          <xdr:rowOff>57150</xdr:rowOff>
        </xdr:from>
        <xdr:to>
          <xdr:col>2</xdr:col>
          <xdr:colOff>304800</xdr:colOff>
          <xdr:row>2</xdr:row>
          <xdr:rowOff>0</xdr:rowOff>
        </xdr:to>
        <xdr:sp macro="" textlink="">
          <xdr:nvSpPr>
            <xdr:cNvPr id="11307" name="Button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0</xdr:rowOff>
        </xdr:from>
        <xdr:to>
          <xdr:col>26</xdr:col>
          <xdr:colOff>0</xdr:colOff>
          <xdr:row>42</xdr:row>
          <xdr:rowOff>0</xdr:rowOff>
        </xdr:to>
        <xdr:sp macro="" textlink="">
          <xdr:nvSpPr>
            <xdr:cNvPr id="11309" name="Group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0</xdr:rowOff>
        </xdr:from>
        <xdr:to>
          <xdr:col>22</xdr:col>
          <xdr:colOff>171450</xdr:colOff>
          <xdr:row>40</xdr:row>
          <xdr:rowOff>0</xdr:rowOff>
        </xdr:to>
        <xdr:sp macro="" textlink="">
          <xdr:nvSpPr>
            <xdr:cNvPr id="11310" name="Option Button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38</xdr:row>
          <xdr:rowOff>0</xdr:rowOff>
        </xdr:from>
        <xdr:to>
          <xdr:col>25</xdr:col>
          <xdr:colOff>57150</xdr:colOff>
          <xdr:row>40</xdr:row>
          <xdr:rowOff>0</xdr:rowOff>
        </xdr:to>
        <xdr:sp macro="" textlink="">
          <xdr:nvSpPr>
            <xdr:cNvPr id="11311" name="Option Button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0</xdr:rowOff>
        </xdr:from>
        <xdr:to>
          <xdr:col>26</xdr:col>
          <xdr:colOff>0</xdr:colOff>
          <xdr:row>54</xdr:row>
          <xdr:rowOff>0</xdr:rowOff>
        </xdr:to>
        <xdr:sp macro="" textlink="">
          <xdr:nvSpPr>
            <xdr:cNvPr id="11327" name="Group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1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50</xdr:row>
          <xdr:rowOff>0</xdr:rowOff>
        </xdr:from>
        <xdr:to>
          <xdr:col>22</xdr:col>
          <xdr:colOff>171450</xdr:colOff>
          <xdr:row>52</xdr:row>
          <xdr:rowOff>0</xdr:rowOff>
        </xdr:to>
        <xdr:sp macro="" textlink="">
          <xdr:nvSpPr>
            <xdr:cNvPr id="11328" name="Option Button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50</xdr:row>
          <xdr:rowOff>0</xdr:rowOff>
        </xdr:from>
        <xdr:to>
          <xdr:col>25</xdr:col>
          <xdr:colOff>57150</xdr:colOff>
          <xdr:row>52</xdr:row>
          <xdr:rowOff>0</xdr:rowOff>
        </xdr:to>
        <xdr:sp macro="" textlink="">
          <xdr:nvSpPr>
            <xdr:cNvPr id="11329" name="Option Button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1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0</xdr:rowOff>
        </xdr:from>
        <xdr:to>
          <xdr:col>26</xdr:col>
          <xdr:colOff>0</xdr:colOff>
          <xdr:row>54</xdr:row>
          <xdr:rowOff>0</xdr:rowOff>
        </xdr:to>
        <xdr:sp macro="" textlink="">
          <xdr:nvSpPr>
            <xdr:cNvPr id="11330" name="Group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1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0</xdr:rowOff>
        </xdr:from>
        <xdr:to>
          <xdr:col>26</xdr:col>
          <xdr:colOff>0</xdr:colOff>
          <xdr:row>60</xdr:row>
          <xdr:rowOff>0</xdr:rowOff>
        </xdr:to>
        <xdr:sp macro="" textlink="">
          <xdr:nvSpPr>
            <xdr:cNvPr id="11333" name="Group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56</xdr:row>
          <xdr:rowOff>0</xdr:rowOff>
        </xdr:from>
        <xdr:to>
          <xdr:col>22</xdr:col>
          <xdr:colOff>171450</xdr:colOff>
          <xdr:row>58</xdr:row>
          <xdr:rowOff>0</xdr:rowOff>
        </xdr:to>
        <xdr:sp macro="" textlink="">
          <xdr:nvSpPr>
            <xdr:cNvPr id="11334" name="Option Button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56</xdr:row>
          <xdr:rowOff>0</xdr:rowOff>
        </xdr:from>
        <xdr:to>
          <xdr:col>25</xdr:col>
          <xdr:colOff>57150</xdr:colOff>
          <xdr:row>58</xdr:row>
          <xdr:rowOff>0</xdr:rowOff>
        </xdr:to>
        <xdr:sp macro="" textlink="">
          <xdr:nvSpPr>
            <xdr:cNvPr id="11335" name="Option Button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66</xdr:row>
          <xdr:rowOff>0</xdr:rowOff>
        </xdr:from>
        <xdr:to>
          <xdr:col>26</xdr:col>
          <xdr:colOff>0</xdr:colOff>
          <xdr:row>72</xdr:row>
          <xdr:rowOff>0</xdr:rowOff>
        </xdr:to>
        <xdr:sp macro="" textlink="">
          <xdr:nvSpPr>
            <xdr:cNvPr id="11336" name="Group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68</xdr:row>
          <xdr:rowOff>0</xdr:rowOff>
        </xdr:from>
        <xdr:to>
          <xdr:col>22</xdr:col>
          <xdr:colOff>171450</xdr:colOff>
          <xdr:row>70</xdr:row>
          <xdr:rowOff>0</xdr:rowOff>
        </xdr:to>
        <xdr:sp macro="" textlink="">
          <xdr:nvSpPr>
            <xdr:cNvPr id="11337" name="Option Button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68</xdr:row>
          <xdr:rowOff>0</xdr:rowOff>
        </xdr:from>
        <xdr:to>
          <xdr:col>25</xdr:col>
          <xdr:colOff>57150</xdr:colOff>
          <xdr:row>70</xdr:row>
          <xdr:rowOff>0</xdr:rowOff>
        </xdr:to>
        <xdr:sp macro="" textlink="">
          <xdr:nvSpPr>
            <xdr:cNvPr id="11338" name="Option Button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60</xdr:row>
          <xdr:rowOff>0</xdr:rowOff>
        </xdr:from>
        <xdr:to>
          <xdr:col>26</xdr:col>
          <xdr:colOff>0</xdr:colOff>
          <xdr:row>66</xdr:row>
          <xdr:rowOff>0</xdr:rowOff>
        </xdr:to>
        <xdr:sp macro="" textlink="">
          <xdr:nvSpPr>
            <xdr:cNvPr id="11339" name="Group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62</xdr:row>
          <xdr:rowOff>0</xdr:rowOff>
        </xdr:from>
        <xdr:to>
          <xdr:col>22</xdr:col>
          <xdr:colOff>171450</xdr:colOff>
          <xdr:row>64</xdr:row>
          <xdr:rowOff>0</xdr:rowOff>
        </xdr:to>
        <xdr:sp macro="" textlink="">
          <xdr:nvSpPr>
            <xdr:cNvPr id="11340" name="Option Button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62</xdr:row>
          <xdr:rowOff>0</xdr:rowOff>
        </xdr:from>
        <xdr:to>
          <xdr:col>25</xdr:col>
          <xdr:colOff>57150</xdr:colOff>
          <xdr:row>64</xdr:row>
          <xdr:rowOff>0</xdr:rowOff>
        </xdr:to>
        <xdr:sp macro="" textlink="">
          <xdr:nvSpPr>
            <xdr:cNvPr id="11341" name="Option Button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72</xdr:row>
          <xdr:rowOff>0</xdr:rowOff>
        </xdr:from>
        <xdr:to>
          <xdr:col>26</xdr:col>
          <xdr:colOff>0</xdr:colOff>
          <xdr:row>78</xdr:row>
          <xdr:rowOff>0</xdr:rowOff>
        </xdr:to>
        <xdr:sp macro="" textlink="">
          <xdr:nvSpPr>
            <xdr:cNvPr id="11345" name="Group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74</xdr:row>
          <xdr:rowOff>0</xdr:rowOff>
        </xdr:from>
        <xdr:to>
          <xdr:col>22</xdr:col>
          <xdr:colOff>171450</xdr:colOff>
          <xdr:row>76</xdr:row>
          <xdr:rowOff>0</xdr:rowOff>
        </xdr:to>
        <xdr:sp macro="" textlink="">
          <xdr:nvSpPr>
            <xdr:cNvPr id="11346" name="Option Button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74</xdr:row>
          <xdr:rowOff>0</xdr:rowOff>
        </xdr:from>
        <xdr:to>
          <xdr:col>25</xdr:col>
          <xdr:colOff>57150</xdr:colOff>
          <xdr:row>76</xdr:row>
          <xdr:rowOff>0</xdr:rowOff>
        </xdr:to>
        <xdr:sp macro="" textlink="">
          <xdr:nvSpPr>
            <xdr:cNvPr id="11347" name="Option Button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33</xdr:row>
      <xdr:rowOff>101600</xdr:rowOff>
    </xdr:from>
    <xdr:to>
      <xdr:col>7</xdr:col>
      <xdr:colOff>165100</xdr:colOff>
      <xdr:row>39</xdr:row>
      <xdr:rowOff>63500</xdr:rowOff>
    </xdr:to>
    <xdr:sp macro="" textlink="">
      <xdr:nvSpPr>
        <xdr:cNvPr id="5401" name="Rectangle 3">
          <a:extLst>
            <a:ext uri="{FF2B5EF4-FFF2-40B4-BE49-F238E27FC236}">
              <a16:creationId xmlns:a16="http://schemas.microsoft.com/office/drawing/2014/main" id="{00000000-0008-0000-0200-000019150000}"/>
            </a:ext>
          </a:extLst>
        </xdr:cNvPr>
        <xdr:cNvSpPr>
          <a:spLocks noChangeArrowheads="1"/>
        </xdr:cNvSpPr>
      </xdr:nvSpPr>
      <xdr:spPr bwMode="auto">
        <a:xfrm>
          <a:off x="228600" y="2882900"/>
          <a:ext cx="2057400" cy="6604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152400</xdr:colOff>
      <xdr:row>36</xdr:row>
      <xdr:rowOff>88900</xdr:rowOff>
    </xdr:from>
    <xdr:to>
      <xdr:col>8</xdr:col>
      <xdr:colOff>127000</xdr:colOff>
      <xdr:row>36</xdr:row>
      <xdr:rowOff>88900</xdr:rowOff>
    </xdr:to>
    <xdr:sp macro="" textlink="">
      <xdr:nvSpPr>
        <xdr:cNvPr id="5402" name="Line 4">
          <a:extLst>
            <a:ext uri="{FF2B5EF4-FFF2-40B4-BE49-F238E27FC236}">
              <a16:creationId xmlns:a16="http://schemas.microsoft.com/office/drawing/2014/main" id="{00000000-0008-0000-0200-00001A150000}"/>
            </a:ext>
          </a:extLst>
        </xdr:cNvPr>
        <xdr:cNvSpPr>
          <a:spLocks noChangeShapeType="1"/>
        </xdr:cNvSpPr>
      </xdr:nvSpPr>
      <xdr:spPr bwMode="auto">
        <a:xfrm>
          <a:off x="2273300" y="3200400"/>
          <a:ext cx="25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75</xdr:row>
      <xdr:rowOff>101600</xdr:rowOff>
    </xdr:from>
    <xdr:to>
      <xdr:col>7</xdr:col>
      <xdr:colOff>165100</xdr:colOff>
      <xdr:row>81</xdr:row>
      <xdr:rowOff>63500</xdr:rowOff>
    </xdr:to>
    <xdr:sp macro="" textlink="">
      <xdr:nvSpPr>
        <xdr:cNvPr id="5403" name="Rectangle 69">
          <a:extLst>
            <a:ext uri="{FF2B5EF4-FFF2-40B4-BE49-F238E27FC236}">
              <a16:creationId xmlns:a16="http://schemas.microsoft.com/office/drawing/2014/main" id="{00000000-0008-0000-0200-00001B150000}"/>
            </a:ext>
          </a:extLst>
        </xdr:cNvPr>
        <xdr:cNvSpPr>
          <a:spLocks noChangeArrowheads="1"/>
        </xdr:cNvSpPr>
      </xdr:nvSpPr>
      <xdr:spPr bwMode="auto">
        <a:xfrm>
          <a:off x="228600" y="7366000"/>
          <a:ext cx="2057400" cy="6604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152400</xdr:colOff>
      <xdr:row>78</xdr:row>
      <xdr:rowOff>88900</xdr:rowOff>
    </xdr:from>
    <xdr:to>
      <xdr:col>8</xdr:col>
      <xdr:colOff>127000</xdr:colOff>
      <xdr:row>78</xdr:row>
      <xdr:rowOff>88900</xdr:rowOff>
    </xdr:to>
    <xdr:sp macro="" textlink="">
      <xdr:nvSpPr>
        <xdr:cNvPr id="5404" name="Line 70">
          <a:extLst>
            <a:ext uri="{FF2B5EF4-FFF2-40B4-BE49-F238E27FC236}">
              <a16:creationId xmlns:a16="http://schemas.microsoft.com/office/drawing/2014/main" id="{00000000-0008-0000-0200-00001C150000}"/>
            </a:ext>
          </a:extLst>
        </xdr:cNvPr>
        <xdr:cNvSpPr>
          <a:spLocks noChangeShapeType="1"/>
        </xdr:cNvSpPr>
      </xdr:nvSpPr>
      <xdr:spPr bwMode="auto">
        <a:xfrm>
          <a:off x="2273300" y="7683500"/>
          <a:ext cx="25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63500</xdr:colOff>
      <xdr:row>117</xdr:row>
      <xdr:rowOff>101600</xdr:rowOff>
    </xdr:from>
    <xdr:to>
      <xdr:col>7</xdr:col>
      <xdr:colOff>165100</xdr:colOff>
      <xdr:row>123</xdr:row>
      <xdr:rowOff>63500</xdr:rowOff>
    </xdr:to>
    <xdr:sp macro="" textlink="">
      <xdr:nvSpPr>
        <xdr:cNvPr id="5405" name="Rectangle 79">
          <a:extLst>
            <a:ext uri="{FF2B5EF4-FFF2-40B4-BE49-F238E27FC236}">
              <a16:creationId xmlns:a16="http://schemas.microsoft.com/office/drawing/2014/main" id="{00000000-0008-0000-0200-00001D150000}"/>
            </a:ext>
          </a:extLst>
        </xdr:cNvPr>
        <xdr:cNvSpPr>
          <a:spLocks noChangeArrowheads="1"/>
        </xdr:cNvSpPr>
      </xdr:nvSpPr>
      <xdr:spPr bwMode="auto">
        <a:xfrm>
          <a:off x="228600" y="12014200"/>
          <a:ext cx="2057400" cy="6604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152400</xdr:colOff>
      <xdr:row>120</xdr:row>
      <xdr:rowOff>88900</xdr:rowOff>
    </xdr:from>
    <xdr:to>
      <xdr:col>8</xdr:col>
      <xdr:colOff>127000</xdr:colOff>
      <xdr:row>120</xdr:row>
      <xdr:rowOff>88900</xdr:rowOff>
    </xdr:to>
    <xdr:sp macro="" textlink="">
      <xdr:nvSpPr>
        <xdr:cNvPr id="5406" name="Line 80">
          <a:extLst>
            <a:ext uri="{FF2B5EF4-FFF2-40B4-BE49-F238E27FC236}">
              <a16:creationId xmlns:a16="http://schemas.microsoft.com/office/drawing/2014/main" id="{00000000-0008-0000-0200-00001E150000}"/>
            </a:ext>
          </a:extLst>
        </xdr:cNvPr>
        <xdr:cNvSpPr>
          <a:spLocks noChangeShapeType="1"/>
        </xdr:cNvSpPr>
      </xdr:nvSpPr>
      <xdr:spPr bwMode="auto">
        <a:xfrm>
          <a:off x="2273300" y="12331700"/>
          <a:ext cx="25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18</xdr:col>
      <xdr:colOff>171449</xdr:colOff>
      <xdr:row>10</xdr:row>
      <xdr:rowOff>39383</xdr:rowOff>
    </xdr:from>
    <xdr:to>
      <xdr:col>23</xdr:col>
      <xdr:colOff>4482</xdr:colOff>
      <xdr:row>14</xdr:row>
      <xdr:rowOff>91508</xdr:rowOff>
    </xdr:to>
    <xdr:pic>
      <xdr:nvPicPr>
        <xdr:cNvPr id="57" name="3 Imagen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4" y="325133"/>
          <a:ext cx="1285875" cy="57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52</xdr:row>
      <xdr:rowOff>29328</xdr:rowOff>
    </xdr:from>
    <xdr:to>
      <xdr:col>22</xdr:col>
      <xdr:colOff>409574</xdr:colOff>
      <xdr:row>56</xdr:row>
      <xdr:rowOff>110028</xdr:rowOff>
    </xdr:to>
    <xdr:pic>
      <xdr:nvPicPr>
        <xdr:cNvPr id="58" name="3 Imagen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5715753"/>
          <a:ext cx="1276349" cy="57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94</xdr:row>
      <xdr:rowOff>29329</xdr:rowOff>
    </xdr:from>
    <xdr:to>
      <xdr:col>22</xdr:col>
      <xdr:colOff>390525</xdr:colOff>
      <xdr:row>98</xdr:row>
      <xdr:rowOff>110029</xdr:rowOff>
    </xdr:to>
    <xdr:pic>
      <xdr:nvPicPr>
        <xdr:cNvPr id="59" name="3 Imagen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10535404"/>
          <a:ext cx="1276350" cy="576000"/>
        </a:xfrm>
        <a:prstGeom prst="rect">
          <a:avLst/>
        </a:prstGeom>
      </xdr:spPr>
    </xdr:pic>
    <xdr:clientData/>
  </xdr:twoCellAnchor>
  <xdr:twoCellAnchor editAs="oneCell">
    <xdr:from>
      <xdr:col>2</xdr:col>
      <xdr:colOff>133128</xdr:colOff>
      <xdr:row>11</xdr:row>
      <xdr:rowOff>32220</xdr:rowOff>
    </xdr:from>
    <xdr:to>
      <xdr:col>14</xdr:col>
      <xdr:colOff>70184</xdr:colOff>
      <xdr:row>17</xdr:row>
      <xdr:rowOff>7220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378" y="392053"/>
          <a:ext cx="3133223" cy="86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129994</xdr:colOff>
      <xdr:row>53</xdr:row>
      <xdr:rowOff>34609</xdr:rowOff>
    </xdr:from>
    <xdr:to>
      <xdr:col>14</xdr:col>
      <xdr:colOff>67050</xdr:colOff>
      <xdr:row>59</xdr:row>
      <xdr:rowOff>30775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244" y="5887192"/>
          <a:ext cx="3133223" cy="86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129994</xdr:colOff>
      <xdr:row>95</xdr:row>
      <xdr:rowOff>13440</xdr:rowOff>
    </xdr:from>
    <xdr:to>
      <xdr:col>14</xdr:col>
      <xdr:colOff>67048</xdr:colOff>
      <xdr:row>101</xdr:row>
      <xdr:rowOff>9607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244" y="10776690"/>
          <a:ext cx="3133221" cy="86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2394</xdr:colOff>
      <xdr:row>40</xdr:row>
      <xdr:rowOff>114733</xdr:rowOff>
    </xdr:from>
    <xdr:to>
      <xdr:col>13</xdr:col>
      <xdr:colOff>201005</xdr:colOff>
      <xdr:row>47</xdr:row>
      <xdr:rowOff>53683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2311" y="3903566"/>
          <a:ext cx="685444" cy="743284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16265</xdr:colOff>
      <xdr:row>83</xdr:row>
      <xdr:rowOff>67310</xdr:rowOff>
    </xdr:from>
    <xdr:to>
      <xdr:col>13</xdr:col>
      <xdr:colOff>209995</xdr:colOff>
      <xdr:row>89</xdr:row>
      <xdr:rowOff>149135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182" y="9454727"/>
          <a:ext cx="680563" cy="737991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14359</xdr:colOff>
      <xdr:row>125</xdr:row>
      <xdr:rowOff>70918</xdr:rowOff>
    </xdr:from>
    <xdr:to>
      <xdr:col>13</xdr:col>
      <xdr:colOff>208090</xdr:colOff>
      <xdr:row>131</xdr:row>
      <xdr:rowOff>152743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4276" y="14369001"/>
          <a:ext cx="680564" cy="737992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34</xdr:row>
          <xdr:rowOff>0</xdr:rowOff>
        </xdr:from>
        <xdr:to>
          <xdr:col>7</xdr:col>
          <xdr:colOff>180975</xdr:colOff>
          <xdr:row>44</xdr:row>
          <xdr:rowOff>0</xdr:rowOff>
        </xdr:to>
        <xdr:sp macro="" textlink="">
          <xdr:nvSpPr>
            <xdr:cNvPr id="5128" name="Group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7</xdr:col>
          <xdr:colOff>152400</xdr:colOff>
          <xdr:row>36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152400</xdr:colOff>
          <xdr:row>37</xdr:row>
          <xdr:rowOff>47625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57150</xdr:rowOff>
        </xdr:from>
        <xdr:to>
          <xdr:col>7</xdr:col>
          <xdr:colOff>152400</xdr:colOff>
          <xdr:row>39</xdr:row>
          <xdr:rowOff>38100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7</xdr:col>
          <xdr:colOff>152400</xdr:colOff>
          <xdr:row>41</xdr:row>
          <xdr:rowOff>38100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38100</xdr:rowOff>
        </xdr:from>
        <xdr:to>
          <xdr:col>7</xdr:col>
          <xdr:colOff>152400</xdr:colOff>
          <xdr:row>43</xdr:row>
          <xdr:rowOff>38100</xdr:rowOff>
        </xdr:to>
        <xdr:sp macro="" textlink="">
          <xdr:nvSpPr>
            <xdr:cNvPr id="5133" name="Option 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57150</xdr:rowOff>
        </xdr:from>
        <xdr:to>
          <xdr:col>2</xdr:col>
          <xdr:colOff>295275</xdr:colOff>
          <xdr:row>10</xdr:row>
          <xdr:rowOff>0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76</xdr:row>
          <xdr:rowOff>0</xdr:rowOff>
        </xdr:from>
        <xdr:to>
          <xdr:col>7</xdr:col>
          <xdr:colOff>180975</xdr:colOff>
          <xdr:row>86</xdr:row>
          <xdr:rowOff>0</xdr:rowOff>
        </xdr:to>
        <xdr:sp macro="" textlink="">
          <xdr:nvSpPr>
            <xdr:cNvPr id="5192" name="Group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9525</xdr:rowOff>
        </xdr:from>
        <xdr:to>
          <xdr:col>7</xdr:col>
          <xdr:colOff>152400</xdr:colOff>
          <xdr:row>78</xdr:row>
          <xdr:rowOff>0</xdr:rowOff>
        </xdr:to>
        <xdr:sp macro="" textlink="">
          <xdr:nvSpPr>
            <xdr:cNvPr id="5193" name="Option Button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7</xdr:col>
          <xdr:colOff>152400</xdr:colOff>
          <xdr:row>79</xdr:row>
          <xdr:rowOff>47625</xdr:rowOff>
        </xdr:to>
        <xdr:sp macro="" textlink="">
          <xdr:nvSpPr>
            <xdr:cNvPr id="5194" name="Option Button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57150</xdr:rowOff>
        </xdr:from>
        <xdr:to>
          <xdr:col>7</xdr:col>
          <xdr:colOff>152400</xdr:colOff>
          <xdr:row>81</xdr:row>
          <xdr:rowOff>38100</xdr:rowOff>
        </xdr:to>
        <xdr:sp macro="" textlink="">
          <xdr:nvSpPr>
            <xdr:cNvPr id="5195" name="Option Button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82</xdr:row>
          <xdr:rowOff>0</xdr:rowOff>
        </xdr:from>
        <xdr:to>
          <xdr:col>7</xdr:col>
          <xdr:colOff>152400</xdr:colOff>
          <xdr:row>83</xdr:row>
          <xdr:rowOff>38100</xdr:rowOff>
        </xdr:to>
        <xdr:sp macro="" textlink="">
          <xdr:nvSpPr>
            <xdr:cNvPr id="5196" name="Option Button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38100</xdr:rowOff>
        </xdr:from>
        <xdr:to>
          <xdr:col>7</xdr:col>
          <xdr:colOff>152400</xdr:colOff>
          <xdr:row>85</xdr:row>
          <xdr:rowOff>38100</xdr:rowOff>
        </xdr:to>
        <xdr:sp macro="" textlink="">
          <xdr:nvSpPr>
            <xdr:cNvPr id="5197" name="Option Button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118</xdr:row>
          <xdr:rowOff>0</xdr:rowOff>
        </xdr:from>
        <xdr:to>
          <xdr:col>7</xdr:col>
          <xdr:colOff>180975</xdr:colOff>
          <xdr:row>128</xdr:row>
          <xdr:rowOff>0</xdr:rowOff>
        </xdr:to>
        <xdr:sp macro="" textlink="">
          <xdr:nvSpPr>
            <xdr:cNvPr id="5202" name="Group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118</xdr:row>
          <xdr:rowOff>9525</xdr:rowOff>
        </xdr:from>
        <xdr:to>
          <xdr:col>7</xdr:col>
          <xdr:colOff>152400</xdr:colOff>
          <xdr:row>120</xdr:row>
          <xdr:rowOff>0</xdr:rowOff>
        </xdr:to>
        <xdr:sp macro="" textlink="">
          <xdr:nvSpPr>
            <xdr:cNvPr id="5203" name="Option Button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120</xdr:row>
          <xdr:rowOff>0</xdr:rowOff>
        </xdr:from>
        <xdr:to>
          <xdr:col>7</xdr:col>
          <xdr:colOff>152400</xdr:colOff>
          <xdr:row>121</xdr:row>
          <xdr:rowOff>47625</xdr:rowOff>
        </xdr:to>
        <xdr:sp macro="" textlink="">
          <xdr:nvSpPr>
            <xdr:cNvPr id="5204" name="Option Button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121</xdr:row>
          <xdr:rowOff>57150</xdr:rowOff>
        </xdr:from>
        <xdr:to>
          <xdr:col>7</xdr:col>
          <xdr:colOff>152400</xdr:colOff>
          <xdr:row>123</xdr:row>
          <xdr:rowOff>38100</xdr:rowOff>
        </xdr:to>
        <xdr:sp macro="" textlink="">
          <xdr:nvSpPr>
            <xdr:cNvPr id="5205" name="Option Button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124</xdr:row>
          <xdr:rowOff>0</xdr:rowOff>
        </xdr:from>
        <xdr:to>
          <xdr:col>7</xdr:col>
          <xdr:colOff>152400</xdr:colOff>
          <xdr:row>125</xdr:row>
          <xdr:rowOff>38100</xdr:rowOff>
        </xdr:to>
        <xdr:sp macro="" textlink="">
          <xdr:nvSpPr>
            <xdr:cNvPr id="5206" name="Option Button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125</xdr:row>
          <xdr:rowOff>38100</xdr:rowOff>
        </xdr:from>
        <xdr:to>
          <xdr:col>7</xdr:col>
          <xdr:colOff>152400</xdr:colOff>
          <xdr:row>127</xdr:row>
          <xdr:rowOff>38100</xdr:rowOff>
        </xdr:to>
        <xdr:sp macro="" textlink="">
          <xdr:nvSpPr>
            <xdr:cNvPr id="5207" name="Option Button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13" name="Option Button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14" name="Option Button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15" name="Option Button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142875</xdr:rowOff>
        </xdr:to>
        <xdr:sp macro="" textlink="">
          <xdr:nvSpPr>
            <xdr:cNvPr id="5216" name="Option Button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23" name="Option Button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24" name="Option Button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25" name="Option Button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142875</xdr:rowOff>
        </xdr:to>
        <xdr:sp macro="" textlink="">
          <xdr:nvSpPr>
            <xdr:cNvPr id="5226" name="Option Button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27" name="Option Button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30" name="Option Button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31" name="Option Button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32" name="Option Button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142875</xdr:rowOff>
        </xdr:to>
        <xdr:sp macro="" textlink="">
          <xdr:nvSpPr>
            <xdr:cNvPr id="5233" name="Option Button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34" name="Option Button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37" name="Option Button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38" name="Option Button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39" name="Option Button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142875</xdr:rowOff>
        </xdr:to>
        <xdr:sp macro="" textlink="">
          <xdr:nvSpPr>
            <xdr:cNvPr id="5240" name="Option Button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41" name="Option Button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44" name="Option Button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45" name="Option Button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152400</xdr:rowOff>
        </xdr:to>
        <xdr:sp macro="" textlink="">
          <xdr:nvSpPr>
            <xdr:cNvPr id="5246" name="Option Button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142875</xdr:rowOff>
        </xdr:to>
        <xdr:sp macro="" textlink="">
          <xdr:nvSpPr>
            <xdr:cNvPr id="5247" name="Option Button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48" name="Option Button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135</xdr:row>
          <xdr:rowOff>0</xdr:rowOff>
        </xdr:from>
        <xdr:to>
          <xdr:col>2</xdr:col>
          <xdr:colOff>95250</xdr:colOff>
          <xdr:row>135</xdr:row>
          <xdr:rowOff>161925</xdr:rowOff>
        </xdr:to>
        <xdr:sp macro="" textlink="">
          <xdr:nvSpPr>
            <xdr:cNvPr id="5251" name="Option Button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</xdr:row>
          <xdr:rowOff>57150</xdr:rowOff>
        </xdr:from>
        <xdr:to>
          <xdr:col>3</xdr:col>
          <xdr:colOff>161925</xdr:colOff>
          <xdr:row>3</xdr:row>
          <xdr:rowOff>0</xdr:rowOff>
        </xdr:to>
        <xdr:sp macro="" textlink="">
          <xdr:nvSpPr>
            <xdr:cNvPr id="6181" name="Button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3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menu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7" Type="http://schemas.openxmlformats.org/officeDocument/2006/relationships/ctrlProp" Target="../ctrlProps/ctrlProp3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8" Type="http://schemas.openxmlformats.org/officeDocument/2006/relationships/ctrlProp" Target="../ctrlProps/ctrlProp37.xml"/><Relationship Id="rId3" Type="http://schemas.openxmlformats.org/officeDocument/2006/relationships/ctrlProp" Target="../ctrlProps/ctrlProp32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>
    <tabColor indexed="8"/>
  </sheetPr>
  <dimension ref="B1:AA66"/>
  <sheetViews>
    <sheetView showGridLines="0" showRowColHeaders="0" topLeftCell="A8" workbookViewId="0">
      <selection activeCell="C18" sqref="C18:P19"/>
    </sheetView>
  </sheetViews>
  <sheetFormatPr baseColWidth="10" defaultColWidth="11.42578125" defaultRowHeight="12.75" x14ac:dyDescent="0.2"/>
  <cols>
    <col min="1" max="1" width="2.140625" customWidth="1"/>
    <col min="2" max="2" width="5" customWidth="1"/>
    <col min="3" max="3" width="2" customWidth="1"/>
    <col min="4" max="4" width="13.7109375" customWidth="1"/>
    <col min="5" max="21" width="2.28515625" customWidth="1"/>
    <col min="22" max="22" width="13.28515625" customWidth="1"/>
    <col min="23" max="23" width="7.140625" customWidth="1"/>
    <col min="24" max="24" width="2.140625" customWidth="1"/>
    <col min="25" max="25" width="3.85546875" customWidth="1"/>
    <col min="26" max="26" width="21.7109375" customWidth="1"/>
  </cols>
  <sheetData>
    <row r="1" spans="2:24" hidden="1" x14ac:dyDescent="0.2">
      <c r="B1" s="119">
        <v>1</v>
      </c>
      <c r="C1" s="81" t="s">
        <v>22</v>
      </c>
    </row>
    <row r="2" spans="2:24" hidden="1" x14ac:dyDescent="0.2">
      <c r="B2" s="97" t="s">
        <v>20</v>
      </c>
      <c r="C2" s="58"/>
      <c r="D2" s="59"/>
    </row>
    <row r="3" spans="2:24" hidden="1" x14ac:dyDescent="0.2">
      <c r="B3" s="125" t="s">
        <v>94</v>
      </c>
      <c r="C3" s="98"/>
      <c r="D3" s="61"/>
    </row>
    <row r="4" spans="2:24" hidden="1" x14ac:dyDescent="0.2">
      <c r="B4" s="169" t="s">
        <v>92</v>
      </c>
      <c r="C4" s="98"/>
      <c r="D4" s="61"/>
    </row>
    <row r="5" spans="2:24" hidden="1" x14ac:dyDescent="0.2">
      <c r="B5" s="126" t="s">
        <v>93</v>
      </c>
      <c r="C5" s="64"/>
      <c r="D5" s="65"/>
      <c r="E5" s="81" t="s">
        <v>21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</row>
    <row r="6" spans="2:24" hidden="1" x14ac:dyDescent="0.2"/>
    <row r="7" spans="2:24" hidden="1" x14ac:dyDescent="0.2"/>
    <row r="8" spans="2:24" ht="10.5" customHeight="1" x14ac:dyDescent="0.2"/>
    <row r="9" spans="2:24" ht="14.25" customHeight="1" x14ac:dyDescent="0.2"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</row>
    <row r="10" spans="2:24" ht="18" customHeight="1" x14ac:dyDescent="0.25">
      <c r="B10" s="60"/>
      <c r="C10" s="104" t="s">
        <v>25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61"/>
    </row>
    <row r="11" spans="2:24" ht="14.25" customHeight="1" x14ac:dyDescent="0.2">
      <c r="B11" s="60"/>
      <c r="C11" s="39" t="str">
        <f>CONCATENATE(menu!$B$3," - ",menu!$B$4," - ",menu!$B$5)</f>
        <v>21.07.2011 - FIVB © 2011 - version 18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61"/>
    </row>
    <row r="12" spans="2:24" ht="12" customHeight="1" x14ac:dyDescent="0.2">
      <c r="B12" s="60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61"/>
    </row>
    <row r="13" spans="2:24" ht="8.25" customHeight="1" x14ac:dyDescent="0.2">
      <c r="B13" s="60"/>
      <c r="C13" s="170"/>
      <c r="D13" s="170"/>
      <c r="E13" s="170"/>
      <c r="F13" s="27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7"/>
      <c r="S13" s="27"/>
      <c r="T13" s="27"/>
      <c r="U13" s="27"/>
      <c r="V13" s="27"/>
      <c r="W13" s="27"/>
      <c r="X13" s="61"/>
    </row>
    <row r="14" spans="2:24" ht="72.75" customHeight="1" x14ac:dyDescent="0.2">
      <c r="B14" s="60"/>
      <c r="C14" s="170"/>
      <c r="D14" s="171"/>
      <c r="E14" s="170"/>
      <c r="F14" s="27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7"/>
      <c r="S14" s="27"/>
      <c r="T14" s="27"/>
      <c r="U14" s="27"/>
      <c r="V14" s="27"/>
      <c r="W14" s="27"/>
      <c r="X14" s="61"/>
    </row>
    <row r="15" spans="2:24" x14ac:dyDescent="0.2">
      <c r="B15" s="60"/>
      <c r="C15" s="170"/>
      <c r="D15" s="170"/>
      <c r="E15" s="170"/>
      <c r="F15" s="27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7"/>
      <c r="S15" s="27"/>
      <c r="T15" s="27"/>
      <c r="U15" s="27"/>
      <c r="V15" s="27"/>
      <c r="W15" s="27"/>
      <c r="X15" s="61"/>
    </row>
    <row r="16" spans="2:24" ht="9.75" customHeight="1" x14ac:dyDescent="0.2">
      <c r="B16" s="6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61"/>
    </row>
    <row r="17" spans="2:27" ht="6" customHeight="1" x14ac:dyDescent="0.2">
      <c r="B17" s="60"/>
      <c r="C17" s="27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27"/>
      <c r="W17" s="27"/>
      <c r="X17" s="61"/>
    </row>
    <row r="18" spans="2:27" ht="9.75" customHeight="1" x14ac:dyDescent="0.2">
      <c r="B18" s="60"/>
      <c r="C18" s="235" t="s">
        <v>95</v>
      </c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7"/>
      <c r="O18" s="66"/>
      <c r="P18" s="66"/>
      <c r="Q18" s="102" t="s">
        <v>26</v>
      </c>
      <c r="R18" s="102"/>
      <c r="S18" s="102"/>
      <c r="T18" s="66"/>
      <c r="U18" s="66"/>
      <c r="V18" s="27"/>
      <c r="W18" s="27"/>
      <c r="X18" s="61"/>
    </row>
    <row r="19" spans="2:27" ht="9.75" customHeight="1" x14ac:dyDescent="0.2">
      <c r="B19" s="60"/>
      <c r="C19" s="238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40"/>
      <c r="O19" s="27"/>
      <c r="P19" s="27"/>
      <c r="Q19" s="102" t="s">
        <v>27</v>
      </c>
      <c r="R19" s="102"/>
      <c r="S19" s="102"/>
      <c r="T19" s="66"/>
      <c r="U19" s="66"/>
      <c r="V19" s="27"/>
      <c r="W19" s="27"/>
      <c r="X19" s="61"/>
    </row>
    <row r="20" spans="2:27" ht="6" customHeight="1" x14ac:dyDescent="0.2">
      <c r="B20" s="60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103"/>
      <c r="R20" s="103"/>
      <c r="S20" s="103"/>
      <c r="T20" s="27"/>
      <c r="U20" s="27"/>
      <c r="V20" s="27"/>
      <c r="W20" s="27"/>
      <c r="X20" s="61"/>
    </row>
    <row r="21" spans="2:27" ht="9.75" customHeight="1" x14ac:dyDescent="0.2">
      <c r="B21" s="60"/>
      <c r="C21" s="241" t="s">
        <v>98</v>
      </c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7"/>
      <c r="O21" s="27"/>
      <c r="P21" s="27"/>
      <c r="Q21" s="102" t="s">
        <v>28</v>
      </c>
      <c r="R21" s="102"/>
      <c r="S21" s="103"/>
      <c r="T21" s="27"/>
      <c r="U21" s="27"/>
      <c r="V21" s="27"/>
      <c r="W21" s="27"/>
      <c r="X21" s="61"/>
    </row>
    <row r="22" spans="2:27" ht="9.75" customHeight="1" x14ac:dyDescent="0.2">
      <c r="B22" s="60"/>
      <c r="C22" s="238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40"/>
      <c r="O22" s="27"/>
      <c r="P22" s="27"/>
      <c r="Q22" s="102" t="s">
        <v>29</v>
      </c>
      <c r="R22" s="102"/>
      <c r="S22" s="101"/>
      <c r="T22" s="101"/>
      <c r="U22" s="101"/>
      <c r="V22" s="101"/>
      <c r="W22" s="101"/>
      <c r="X22" s="61"/>
    </row>
    <row r="23" spans="2:27" ht="6" customHeight="1" x14ac:dyDescent="0.2">
      <c r="B23" s="60"/>
      <c r="C23" s="99"/>
      <c r="D23" s="99"/>
      <c r="E23" s="99"/>
      <c r="F23" s="27"/>
      <c r="G23" s="27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61"/>
    </row>
    <row r="24" spans="2:27" ht="10.5" customHeight="1" x14ac:dyDescent="0.2">
      <c r="B24" s="60"/>
      <c r="C24" s="241" t="s">
        <v>96</v>
      </c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7"/>
      <c r="O24" s="100"/>
      <c r="P24" s="100"/>
      <c r="Q24" s="102" t="s">
        <v>30</v>
      </c>
      <c r="R24" s="102"/>
      <c r="S24" s="103"/>
      <c r="T24" s="27"/>
      <c r="U24" s="27"/>
      <c r="V24" s="27"/>
      <c r="W24" s="27"/>
      <c r="X24" s="61"/>
    </row>
    <row r="25" spans="2:27" ht="10.5" customHeight="1" x14ac:dyDescent="0.2">
      <c r="B25" s="60"/>
      <c r="C25" s="238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40"/>
      <c r="O25" s="27"/>
      <c r="P25" s="27"/>
      <c r="Q25" s="102" t="s">
        <v>31</v>
      </c>
      <c r="R25" s="102"/>
      <c r="S25" s="101"/>
      <c r="T25" s="101"/>
      <c r="U25" s="101"/>
      <c r="V25" s="101"/>
      <c r="W25" s="101"/>
      <c r="X25" s="61"/>
    </row>
    <row r="26" spans="2:27" ht="12.75" customHeight="1" x14ac:dyDescent="0.2">
      <c r="B26" s="6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61"/>
    </row>
    <row r="27" spans="2:27" ht="10.5" customHeight="1" x14ac:dyDescent="0.2">
      <c r="B27" s="60"/>
      <c r="C27" s="53"/>
      <c r="D27" s="49"/>
      <c r="E27" s="49"/>
      <c r="F27" s="50"/>
      <c r="G27" s="27"/>
      <c r="H27" s="27"/>
      <c r="I27" s="118" t="s">
        <v>33</v>
      </c>
      <c r="J27" s="118"/>
      <c r="K27" s="118"/>
      <c r="L27" s="118"/>
      <c r="M27" s="118"/>
      <c r="N27" s="118"/>
      <c r="O27" s="118"/>
      <c r="P27" s="118"/>
      <c r="Q27" s="118"/>
      <c r="R27" s="118"/>
      <c r="S27" s="101"/>
      <c r="T27" s="101"/>
      <c r="U27" s="101"/>
      <c r="V27" s="101"/>
      <c r="W27" s="101"/>
      <c r="X27" s="61"/>
    </row>
    <row r="28" spans="2:27" ht="10.5" customHeight="1" x14ac:dyDescent="0.2">
      <c r="B28" s="60"/>
      <c r="C28" s="54"/>
      <c r="D28" s="51"/>
      <c r="E28" s="51"/>
      <c r="F28" s="52"/>
      <c r="G28" s="27"/>
      <c r="H28" s="27"/>
      <c r="I28" s="118" t="s">
        <v>32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01"/>
      <c r="T28" s="101"/>
      <c r="U28" s="101"/>
      <c r="V28" s="101"/>
      <c r="W28" s="101"/>
      <c r="X28" s="61"/>
    </row>
    <row r="29" spans="2:27" ht="11.25" customHeight="1" x14ac:dyDescent="0.2">
      <c r="B29" s="63"/>
      <c r="C29" s="91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Z29" s="81"/>
      <c r="AA29" s="84"/>
    </row>
    <row r="30" spans="2:27" ht="6.75" customHeight="1" x14ac:dyDescent="0.2">
      <c r="B30" s="62"/>
      <c r="C30" s="6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61"/>
      <c r="Z30" s="81"/>
      <c r="AA30" s="84"/>
    </row>
    <row r="31" spans="2:27" ht="18" customHeight="1" x14ac:dyDescent="0.25">
      <c r="B31" s="62"/>
      <c r="C31" s="120" t="s">
        <v>23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61"/>
      <c r="Z31" s="81"/>
      <c r="AA31" s="84"/>
    </row>
    <row r="32" spans="2:27" s="111" customFormat="1" ht="13.5" customHeight="1" x14ac:dyDescent="0.2">
      <c r="B32" s="106"/>
      <c r="C32" s="116" t="s">
        <v>35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8"/>
      <c r="Y32" s="109"/>
      <c r="Z32" s="110"/>
      <c r="AA32" s="84"/>
    </row>
    <row r="33" spans="2:27" s="111" customFormat="1" ht="10.5" customHeight="1" x14ac:dyDescent="0.2">
      <c r="B33" s="112"/>
      <c r="C33" s="117" t="s">
        <v>19</v>
      </c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4"/>
      <c r="Z33" s="115"/>
      <c r="AA33" s="84"/>
    </row>
    <row r="34" spans="2:27" s="111" customFormat="1" ht="10.5" customHeight="1" x14ac:dyDescent="0.2">
      <c r="B34" s="112"/>
      <c r="C34" s="117" t="s">
        <v>36</v>
      </c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4"/>
      <c r="Z34" s="115"/>
      <c r="AA34" s="84"/>
    </row>
    <row r="35" spans="2:27" s="111" customFormat="1" ht="10.5" customHeight="1" x14ac:dyDescent="0.2">
      <c r="B35" s="112"/>
      <c r="C35" s="117" t="s">
        <v>37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4"/>
      <c r="Z35" s="115"/>
      <c r="AA35" s="84"/>
    </row>
    <row r="36" spans="2:27" s="111" customFormat="1" ht="10.5" customHeight="1" x14ac:dyDescent="0.2">
      <c r="B36" s="112"/>
      <c r="C36" s="117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4"/>
      <c r="Z36" s="115"/>
      <c r="AA36" s="84"/>
    </row>
    <row r="37" spans="2:27" s="111" customFormat="1" ht="10.5" customHeight="1" x14ac:dyDescent="0.2">
      <c r="B37" s="112"/>
      <c r="C37" s="116" t="s">
        <v>35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13"/>
      <c r="X37" s="114"/>
      <c r="Z37" s="115"/>
      <c r="AA37" s="84"/>
    </row>
    <row r="38" spans="2:27" s="111" customFormat="1" ht="10.5" customHeight="1" x14ac:dyDescent="0.2">
      <c r="B38" s="112"/>
      <c r="C38" s="117" t="s">
        <v>19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4"/>
      <c r="Z38" s="115"/>
      <c r="AA38" s="84"/>
    </row>
    <row r="39" spans="2:27" s="111" customFormat="1" ht="10.5" customHeight="1" x14ac:dyDescent="0.2">
      <c r="B39" s="112"/>
      <c r="C39" s="117" t="s">
        <v>36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4"/>
      <c r="Z39" s="115"/>
      <c r="AA39" s="84"/>
    </row>
    <row r="40" spans="2:27" s="111" customFormat="1" ht="10.5" customHeight="1" x14ac:dyDescent="0.2">
      <c r="B40" s="112"/>
      <c r="C40" s="117" t="s">
        <v>37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4"/>
      <c r="Z40" s="115"/>
      <c r="AA40" s="84"/>
    </row>
    <row r="41" spans="2:27" ht="9" customHeight="1" x14ac:dyDescent="0.2">
      <c r="B41" s="62"/>
      <c r="C41" s="6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61"/>
      <c r="Z41" s="81"/>
      <c r="AA41" s="84"/>
    </row>
    <row r="42" spans="2:27" ht="9.75" customHeight="1" x14ac:dyDescent="0.2">
      <c r="B42" s="67"/>
      <c r="C42" s="92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9"/>
      <c r="AA42" s="84"/>
    </row>
    <row r="43" spans="2:27" x14ac:dyDescent="0.2">
      <c r="B43" s="62"/>
      <c r="C43" s="66"/>
      <c r="D43" s="27" t="s">
        <v>34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68"/>
      <c r="AA43" s="84"/>
    </row>
    <row r="44" spans="2:27" x14ac:dyDescent="0.2">
      <c r="B44" s="123" t="s">
        <v>80</v>
      </c>
      <c r="C44" s="27"/>
      <c r="D44" s="245" t="s">
        <v>90</v>
      </c>
      <c r="E44" s="231"/>
      <c r="F44" s="231"/>
      <c r="G44" s="231"/>
      <c r="H44" s="231"/>
      <c r="I44" s="231"/>
      <c r="J44" s="231"/>
      <c r="K44" s="231"/>
      <c r="L44" s="231"/>
      <c r="M44" s="69"/>
      <c r="N44" s="69"/>
      <c r="O44" s="69"/>
      <c r="P44" s="69"/>
      <c r="Q44" s="69"/>
      <c r="R44" s="69"/>
      <c r="S44" s="69"/>
      <c r="T44" s="69"/>
      <c r="U44" s="69"/>
      <c r="V44" s="27"/>
      <c r="W44" s="27"/>
      <c r="X44" s="68"/>
      <c r="AA44" s="84"/>
    </row>
    <row r="45" spans="2:27" x14ac:dyDescent="0.2">
      <c r="B45" s="123" t="s">
        <v>79</v>
      </c>
      <c r="C45" s="27"/>
      <c r="D45" s="230" t="s">
        <v>81</v>
      </c>
      <c r="E45" s="231"/>
      <c r="F45" s="231"/>
      <c r="G45" s="231"/>
      <c r="H45" s="231"/>
      <c r="I45" s="231"/>
      <c r="J45" s="231"/>
      <c r="K45" s="231"/>
      <c r="L45" s="231"/>
      <c r="M45" s="69"/>
      <c r="N45" s="69"/>
      <c r="O45" s="69"/>
      <c r="P45" s="69"/>
      <c r="Q45" s="69"/>
      <c r="R45" s="69"/>
      <c r="S45" s="69"/>
      <c r="T45" s="69"/>
      <c r="U45" s="69"/>
      <c r="V45" s="27"/>
      <c r="W45" s="27"/>
      <c r="X45" s="68"/>
      <c r="AA45" s="84"/>
    </row>
    <row r="46" spans="2:27" x14ac:dyDescent="0.2">
      <c r="B46" s="105" t="s">
        <v>40</v>
      </c>
      <c r="C46" s="27"/>
      <c r="D46" s="230" t="s">
        <v>69</v>
      </c>
      <c r="E46" s="230"/>
      <c r="F46" s="230"/>
      <c r="G46" s="230"/>
      <c r="H46" s="230"/>
      <c r="I46" s="230"/>
      <c r="J46" s="230"/>
      <c r="K46" s="230"/>
      <c r="L46" s="230"/>
      <c r="M46" s="69"/>
      <c r="N46" s="69"/>
      <c r="O46" s="69"/>
      <c r="P46" s="69"/>
      <c r="Q46" s="69"/>
      <c r="R46" s="69"/>
      <c r="S46" s="69"/>
      <c r="T46" s="69"/>
      <c r="U46" s="69"/>
      <c r="V46" s="27"/>
      <c r="W46" s="27"/>
      <c r="X46" s="68"/>
      <c r="AA46" s="84"/>
    </row>
    <row r="47" spans="2:27" x14ac:dyDescent="0.2">
      <c r="B47" s="105" t="s">
        <v>66</v>
      </c>
      <c r="C47" s="27"/>
      <c r="D47" s="230" t="s">
        <v>70</v>
      </c>
      <c r="E47" s="230"/>
      <c r="F47" s="230"/>
      <c r="G47" s="230"/>
      <c r="H47" s="230"/>
      <c r="I47" s="230"/>
      <c r="J47" s="230"/>
      <c r="K47" s="230"/>
      <c r="L47" s="230"/>
      <c r="M47" s="69"/>
      <c r="N47" s="69"/>
      <c r="O47" s="69"/>
      <c r="P47" s="69"/>
      <c r="Q47" s="69"/>
      <c r="R47" s="69"/>
      <c r="S47" s="69"/>
      <c r="T47" s="69"/>
      <c r="U47" s="69"/>
      <c r="V47" s="27"/>
      <c r="W47" s="27"/>
      <c r="X47" s="68"/>
      <c r="AA47" s="84"/>
    </row>
    <row r="48" spans="2:27" x14ac:dyDescent="0.2">
      <c r="B48" s="105" t="s">
        <v>41</v>
      </c>
      <c r="C48" s="27"/>
      <c r="D48" s="230" t="s">
        <v>71</v>
      </c>
      <c r="E48" s="231"/>
      <c r="F48" s="231"/>
      <c r="G48" s="231"/>
      <c r="H48" s="231"/>
      <c r="I48" s="231"/>
      <c r="J48" s="231"/>
      <c r="K48" s="231"/>
      <c r="L48" s="231"/>
      <c r="M48" s="69"/>
      <c r="N48" s="69"/>
      <c r="O48" s="69"/>
      <c r="P48" s="69"/>
      <c r="Q48" s="69"/>
      <c r="R48" s="69"/>
      <c r="S48" s="69"/>
      <c r="T48" s="69"/>
      <c r="U48" s="69"/>
      <c r="V48" s="27"/>
      <c r="W48" s="27"/>
      <c r="X48" s="68"/>
      <c r="AA48" s="84"/>
    </row>
    <row r="49" spans="2:24" x14ac:dyDescent="0.2">
      <c r="B49" s="105" t="s">
        <v>62</v>
      </c>
      <c r="C49" s="27"/>
      <c r="D49" s="230" t="s">
        <v>72</v>
      </c>
      <c r="E49" s="231"/>
      <c r="F49" s="231"/>
      <c r="G49" s="231"/>
      <c r="H49" s="231"/>
      <c r="I49" s="231"/>
      <c r="J49" s="231"/>
      <c r="K49" s="231"/>
      <c r="L49" s="231"/>
      <c r="M49" s="69"/>
      <c r="N49" s="69"/>
      <c r="O49" s="69"/>
      <c r="P49" s="69"/>
      <c r="Q49" s="69"/>
      <c r="R49" s="69"/>
      <c r="S49" s="69"/>
      <c r="T49" s="69"/>
      <c r="U49" s="69"/>
      <c r="V49" s="27"/>
      <c r="W49" s="27"/>
      <c r="X49" s="68"/>
    </row>
    <row r="50" spans="2:24" x14ac:dyDescent="0.2">
      <c r="B50" s="105" t="s">
        <v>67</v>
      </c>
      <c r="C50" s="27"/>
      <c r="D50" s="230" t="s">
        <v>91</v>
      </c>
      <c r="E50" s="230"/>
      <c r="F50" s="230"/>
      <c r="G50" s="230"/>
      <c r="H50" s="230"/>
      <c r="I50" s="230"/>
      <c r="J50" s="230"/>
      <c r="K50" s="230"/>
      <c r="L50" s="230"/>
      <c r="M50" s="69"/>
      <c r="N50" s="69"/>
      <c r="O50" s="69"/>
      <c r="P50" s="69"/>
      <c r="Q50" s="69"/>
      <c r="R50" s="69"/>
      <c r="S50" s="69"/>
      <c r="T50" s="69"/>
      <c r="U50" s="69"/>
      <c r="V50" s="27"/>
      <c r="W50" s="27"/>
      <c r="X50" s="68"/>
    </row>
    <row r="51" spans="2:24" x14ac:dyDescent="0.2">
      <c r="B51" s="105" t="s">
        <v>63</v>
      </c>
      <c r="C51" s="27"/>
      <c r="D51" s="230" t="s">
        <v>68</v>
      </c>
      <c r="E51" s="231"/>
      <c r="F51" s="231"/>
      <c r="G51" s="231"/>
      <c r="H51" s="231"/>
      <c r="I51" s="231"/>
      <c r="J51" s="231"/>
      <c r="K51" s="231"/>
      <c r="L51" s="231"/>
      <c r="M51" s="69"/>
      <c r="N51" s="69"/>
      <c r="O51" s="69"/>
      <c r="P51" s="69"/>
      <c r="Q51" s="69"/>
      <c r="R51" s="69"/>
      <c r="S51" s="69"/>
      <c r="T51" s="69"/>
      <c r="U51" s="69"/>
      <c r="V51" s="27"/>
      <c r="W51" s="27"/>
      <c r="X51" s="68"/>
    </row>
    <row r="52" spans="2:24" x14ac:dyDescent="0.2">
      <c r="B52" s="60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56"/>
      <c r="W52" s="56"/>
      <c r="X52" s="61"/>
    </row>
    <row r="53" spans="2:24" x14ac:dyDescent="0.2">
      <c r="B53" s="60"/>
      <c r="C53" s="27"/>
      <c r="D53" s="27" t="s">
        <v>18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56"/>
      <c r="W53" s="56"/>
      <c r="X53" s="61"/>
    </row>
    <row r="54" spans="2:24" x14ac:dyDescent="0.2">
      <c r="B54" s="60"/>
      <c r="C54" s="27"/>
      <c r="D54" s="164" t="s">
        <v>15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27"/>
      <c r="W54" s="27"/>
      <c r="X54" s="61"/>
    </row>
    <row r="55" spans="2:24" x14ac:dyDescent="0.2">
      <c r="B55" s="60"/>
      <c r="C55" s="27"/>
      <c r="D55" s="164" t="s">
        <v>16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27"/>
      <c r="W55" s="27"/>
      <c r="X55" s="61"/>
    </row>
    <row r="56" spans="2:24" x14ac:dyDescent="0.2">
      <c r="B56" s="60"/>
      <c r="C56" s="27"/>
      <c r="D56" s="164" t="s">
        <v>17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27"/>
      <c r="W56" s="27"/>
      <c r="X56" s="61"/>
    </row>
    <row r="57" spans="2:24" x14ac:dyDescent="0.2">
      <c r="B57" s="60"/>
      <c r="C57" s="27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27"/>
      <c r="W57" s="27"/>
      <c r="X57" s="61"/>
    </row>
    <row r="58" spans="2:24" x14ac:dyDescent="0.2">
      <c r="B58" s="70"/>
      <c r="C58" s="64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64"/>
      <c r="W58" s="64"/>
      <c r="X58" s="65"/>
    </row>
    <row r="61" spans="2:24" x14ac:dyDescent="0.2">
      <c r="B61" s="242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94"/>
    </row>
    <row r="62" spans="2:24" x14ac:dyDescent="0.2">
      <c r="B62" s="244"/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95"/>
    </row>
    <row r="63" spans="2:24" x14ac:dyDescent="0.2"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95"/>
    </row>
    <row r="64" spans="2:24" x14ac:dyDescent="0.2">
      <c r="B64" s="232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96"/>
    </row>
    <row r="65" spans="2:23" x14ac:dyDescent="0.2"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96"/>
    </row>
    <row r="66" spans="2:23" x14ac:dyDescent="0.2"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96"/>
    </row>
  </sheetData>
  <sheetProtection sheet="1" objects="1" scenarios="1" selectLockedCells="1"/>
  <mergeCells count="14">
    <mergeCell ref="D50:L50"/>
    <mergeCell ref="D51:L51"/>
    <mergeCell ref="B64:V66"/>
    <mergeCell ref="G13:Q15"/>
    <mergeCell ref="C18:N19"/>
    <mergeCell ref="C21:N22"/>
    <mergeCell ref="C24:N25"/>
    <mergeCell ref="B61:V63"/>
    <mergeCell ref="D44:L44"/>
    <mergeCell ref="D45:L45"/>
    <mergeCell ref="D46:L46"/>
    <mergeCell ref="D47:L47"/>
    <mergeCell ref="D48:L48"/>
    <mergeCell ref="D49:L49"/>
  </mergeCells>
  <phoneticPr fontId="2" type="noConversion"/>
  <conditionalFormatting sqref="C18:N19 C21:N22 C24:N25">
    <cfRule type="expression" dxfId="9" priority="1" stopIfTrue="1">
      <formula>$B$1=2</formula>
    </cfRule>
  </conditionalFormatting>
  <hyperlinks>
    <hyperlink ref="D44" location="'M-2'!A1" display="Alco-test testimonial" xr:uid="{00000000-0004-0000-0000-000000000000}"/>
    <hyperlink ref="D46" location="'O-1'!A1" display="Choice of Uniform Colours " xr:uid="{00000000-0004-0000-0000-000001000000}"/>
    <hyperlink ref="D47" location="'O-7'!A1" display="Preliminary Inquiry" xr:uid="{00000000-0004-0000-0000-000002000000}"/>
    <hyperlink ref="D48" location="'R-2'!A1" display="Referee Nomination" xr:uid="{00000000-0004-0000-0000-000003000000}"/>
    <hyperlink ref="D49" location="'R-3'!A1" display="Daily Refereeing Duty Roster" xr:uid="{00000000-0004-0000-0000-000004000000}"/>
    <hyperlink ref="D50" location="'R-4 (not used)'!A1" display="Refereeing Evaluation  (NOT USED)" xr:uid="{00000000-0004-0000-0000-000005000000}"/>
    <hyperlink ref="D51" location="'R-5'!A1" display="Line-up Sheet" xr:uid="{00000000-0004-0000-0000-000006000000}"/>
    <hyperlink ref="D54" location="data_teams!A1" display="data_teams" xr:uid="{00000000-0004-0000-0000-000007000000}"/>
    <hyperlink ref="D55" location="data_players!A1" display="data_players" xr:uid="{00000000-0004-0000-0000-000008000000}"/>
    <hyperlink ref="D56" location="data_matchs!A1" display="data_matchs" xr:uid="{00000000-0004-0000-0000-000009000000}"/>
    <hyperlink ref="D45" location="'M-5'!A1" display="Medication Declaration" xr:uid="{00000000-0004-0000-0000-00000A000000}"/>
    <hyperlink ref="D50:L50" location="'R-4'!Print_Area" display="Refereeing Evaluation" xr:uid="{00000000-0004-0000-0000-00000B000000}"/>
  </hyperlinks>
  <pageMargins left="0.75" right="0.75" top="1" bottom="1" header="0.4921259845" footer="0.4921259845"/>
  <pageSetup paperSize="9" orientation="portrait" horizontalDpi="204" verticalDpi="196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48" r:id="rId4" name="Option Button 2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19050</xdr:rowOff>
                  </from>
                  <to>
                    <xdr:col>3</xdr:col>
                    <xdr:colOff>542925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5" name="Option Button 21">
              <controlPr locked="0" defaultSize="0" autoFill="0" autoLine="0" autoPict="0">
                <anchor moveWithCells="1">
                  <from>
                    <xdr:col>3</xdr:col>
                    <xdr:colOff>628650</xdr:colOff>
                    <xdr:row>26</xdr:row>
                    <xdr:rowOff>9525</xdr:rowOff>
                  </from>
                  <to>
                    <xdr:col>5</xdr:col>
                    <xdr:colOff>104775</xdr:colOff>
                    <xdr:row>27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8">
    <pageSetUpPr fitToPage="1"/>
  </sheetPr>
  <dimension ref="A1:AA92"/>
  <sheetViews>
    <sheetView showGridLines="0" showRowColHeaders="0" topLeftCell="A2" zoomScaleNormal="100" zoomScalePageLayoutView="150" workbookViewId="0">
      <selection activeCell="D18" sqref="D18"/>
    </sheetView>
  </sheetViews>
  <sheetFormatPr baseColWidth="10" defaultColWidth="11.42578125" defaultRowHeight="12.75" x14ac:dyDescent="0.25"/>
  <cols>
    <col min="1" max="1" width="2.140625" style="2" customWidth="1"/>
    <col min="2" max="2" width="1.140625" style="2" customWidth="1"/>
    <col min="3" max="3" width="5.85546875" style="2" customWidth="1"/>
    <col min="4" max="5" width="1.42578125" style="2" customWidth="1"/>
    <col min="6" max="6" width="5.140625" style="2" customWidth="1"/>
    <col min="7" max="7" width="8.42578125" style="2" customWidth="1"/>
    <col min="8" max="8" width="6.7109375" style="2" customWidth="1"/>
    <col min="9" max="9" width="0.7109375" style="2" customWidth="1"/>
    <col min="10" max="10" width="6.85546875" style="2" customWidth="1"/>
    <col min="11" max="11" width="4.28515625" style="2" customWidth="1"/>
    <col min="12" max="13" width="1.140625" style="2" customWidth="1"/>
    <col min="14" max="14" width="5.42578125" style="2" customWidth="1"/>
    <col min="15" max="15" width="8.42578125" style="2" customWidth="1"/>
    <col min="16" max="16" width="1.42578125" style="2" customWidth="1"/>
    <col min="17" max="17" width="1.140625" style="2" customWidth="1"/>
    <col min="18" max="18" width="4.85546875" style="2" customWidth="1"/>
    <col min="19" max="19" width="9" style="2" customWidth="1"/>
    <col min="20" max="20" width="1.140625" style="2" customWidth="1"/>
    <col min="21" max="21" width="2.85546875" style="2" customWidth="1"/>
    <col min="22" max="22" width="2.7109375" style="2" customWidth="1"/>
    <col min="23" max="23" width="4" style="2" customWidth="1"/>
    <col min="24" max="24" width="3.42578125" style="2" customWidth="1"/>
    <col min="25" max="25" width="3.85546875" style="2" customWidth="1"/>
    <col min="26" max="26" width="3" style="2" customWidth="1"/>
    <col min="27" max="28" width="1.140625" style="2" customWidth="1"/>
    <col min="29" max="16384" width="11.42578125" style="2"/>
  </cols>
  <sheetData>
    <row r="1" spans="1:27" hidden="1" x14ac:dyDescent="0.25">
      <c r="A1" s="2">
        <f>menu!B1</f>
        <v>1</v>
      </c>
    </row>
    <row r="2" spans="1:27" ht="22.5" customHeight="1" x14ac:dyDescent="0.25">
      <c r="A2" s="1"/>
      <c r="B2" s="1"/>
      <c r="C2" s="1"/>
      <c r="J2" s="73"/>
      <c r="K2" s="73"/>
      <c r="L2" s="73"/>
      <c r="M2" s="73"/>
      <c r="N2" s="73"/>
    </row>
    <row r="3" spans="1:27" ht="6" customHeight="1" x14ac:dyDescent="0.25">
      <c r="B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0"/>
      <c r="R3" s="5"/>
      <c r="S3" s="5"/>
      <c r="T3" s="5"/>
      <c r="U3" s="5"/>
      <c r="V3" s="5"/>
      <c r="W3" s="5"/>
      <c r="X3" s="5"/>
      <c r="Y3" s="5"/>
      <c r="Z3" s="5"/>
      <c r="AA3" s="4"/>
    </row>
    <row r="4" spans="1:27" ht="12.75" customHeight="1" x14ac:dyDescent="0.25">
      <c r="B4" s="14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18"/>
      <c r="S4" s="13"/>
      <c r="T4" s="13"/>
      <c r="U4" s="13"/>
      <c r="V4" s="13"/>
      <c r="W4" s="13"/>
      <c r="X4" s="13"/>
      <c r="Y4" s="13"/>
      <c r="Z4" s="13"/>
      <c r="AA4" s="15"/>
    </row>
    <row r="5" spans="1:27" ht="12.75" customHeight="1" x14ac:dyDescent="0.25">
      <c r="B5" s="14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18"/>
      <c r="S5" s="13"/>
      <c r="T5" s="13"/>
      <c r="U5" s="13"/>
      <c r="V5" s="13"/>
      <c r="W5" s="13"/>
      <c r="X5" s="13"/>
      <c r="Y5" s="13"/>
      <c r="Z5" s="13"/>
      <c r="AA5" s="15"/>
    </row>
    <row r="6" spans="1:27" ht="12.75" customHeight="1" x14ac:dyDescent="0.25">
      <c r="B6" s="14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18"/>
      <c r="S6" s="13"/>
      <c r="T6" s="13"/>
      <c r="U6" s="13"/>
      <c r="V6" s="13"/>
      <c r="W6" s="13"/>
      <c r="X6" s="13"/>
      <c r="Y6" s="13"/>
      <c r="Z6" s="13"/>
      <c r="AA6" s="15"/>
    </row>
    <row r="7" spans="1:27" ht="12.75" customHeight="1" x14ac:dyDescent="0.25">
      <c r="B7" s="14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19"/>
      <c r="S7" s="31"/>
      <c r="T7" s="31"/>
      <c r="U7" s="31"/>
      <c r="V7" s="31"/>
      <c r="W7" s="31"/>
      <c r="X7" s="31"/>
      <c r="Y7" s="31"/>
      <c r="Z7" s="31"/>
      <c r="AA7" s="15"/>
    </row>
    <row r="8" spans="1:27" ht="12.75" customHeight="1" x14ac:dyDescent="0.25">
      <c r="B8" s="14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6" t="s">
        <v>80</v>
      </c>
      <c r="S8" s="258" t="s">
        <v>143</v>
      </c>
      <c r="T8" s="259"/>
      <c r="U8" s="259"/>
      <c r="V8" s="259"/>
      <c r="W8" s="259"/>
      <c r="X8" s="259"/>
      <c r="Y8" s="259"/>
      <c r="Z8" s="260"/>
      <c r="AA8" s="15"/>
    </row>
    <row r="9" spans="1:27" ht="12.75" customHeight="1" x14ac:dyDescent="0.25">
      <c r="B9" s="14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7"/>
      <c r="S9" s="261"/>
      <c r="T9" s="262"/>
      <c r="U9" s="262"/>
      <c r="V9" s="262"/>
      <c r="W9" s="262"/>
      <c r="X9" s="262"/>
      <c r="Y9" s="262"/>
      <c r="Z9" s="263"/>
      <c r="AA9" s="32"/>
    </row>
    <row r="10" spans="1:27" ht="12" customHeight="1" x14ac:dyDescent="0.25">
      <c r="B10" s="14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13"/>
      <c r="S10" s="13"/>
      <c r="T10" s="13"/>
      <c r="U10" s="13"/>
      <c r="V10" s="13"/>
      <c r="W10" s="13"/>
      <c r="X10" s="13"/>
      <c r="Y10" s="13"/>
      <c r="Z10" s="13"/>
      <c r="AA10" s="15"/>
    </row>
    <row r="11" spans="1:27" s="21" customFormat="1" ht="13.5" customHeight="1" x14ac:dyDescent="0.25">
      <c r="B11" s="172"/>
      <c r="C11" s="173" t="s">
        <v>99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4"/>
    </row>
    <row r="12" spans="1:27" ht="20.100000000000001" customHeight="1" x14ac:dyDescent="0.25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254" t="s">
        <v>73</v>
      </c>
      <c r="X12" s="255"/>
      <c r="Y12" s="254" t="s">
        <v>65</v>
      </c>
      <c r="Z12" s="254"/>
      <c r="AA12" s="15"/>
    </row>
    <row r="13" spans="1:27" ht="12" customHeight="1" x14ac:dyDescent="0.25">
      <c r="B13" s="14"/>
      <c r="C13" s="264" t="s">
        <v>38</v>
      </c>
      <c r="D13" s="277" t="str">
        <f>IF(ISNUMBER($D16),VLOOKUP($D$16,data_matchs!B4:AF62,MATCH("City",data_matchs!B4:AF4,0),FALSE),"")</f>
        <v>SAN SALVADOR</v>
      </c>
      <c r="E13" s="307"/>
      <c r="F13" s="278"/>
      <c r="G13" s="278"/>
      <c r="H13" s="278"/>
      <c r="I13" s="278"/>
      <c r="J13" s="278"/>
      <c r="K13" s="278"/>
      <c r="L13" s="278"/>
      <c r="M13" s="278"/>
      <c r="N13" s="278"/>
      <c r="O13" s="279"/>
      <c r="P13" s="13"/>
      <c r="Q13" s="285" t="s">
        <v>100</v>
      </c>
      <c r="R13" s="285"/>
      <c r="S13" s="303">
        <f>IF(ISNUMBER($D16),VLOOKUP($D$16,data_matchs!B4:AF62,MATCH("Date",data_matchs!B4:AF4,0),FALSE),"")</f>
        <v>43738</v>
      </c>
      <c r="T13" s="304"/>
      <c r="U13" s="265" t="s">
        <v>39</v>
      </c>
      <c r="V13" s="264"/>
      <c r="W13" s="277" t="str">
        <f>IF(ISNUMBER($D16),MID(VLOOKUP($D$16,data_matchs!B4:AF62,MATCH("TimeStart",data_matchs!B4:AF4,0),FALSE),1,2),"")</f>
        <v>19</v>
      </c>
      <c r="X13" s="279"/>
      <c r="Y13" s="277" t="str">
        <f>IF(ISNUMBER($D16),MID(VLOOKUP($D$16,data_matchs!B4:AF62,MATCH("TimeStart",data_matchs!B4:AF4,0),FALSE),3,2),"")</f>
        <v>-3</v>
      </c>
      <c r="Z13" s="279"/>
      <c r="AA13" s="15"/>
    </row>
    <row r="14" spans="1:27" ht="12" customHeight="1" x14ac:dyDescent="0.25">
      <c r="B14" s="14"/>
      <c r="C14" s="264"/>
      <c r="D14" s="280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2"/>
      <c r="P14" s="13"/>
      <c r="Q14" s="285"/>
      <c r="R14" s="285"/>
      <c r="S14" s="305"/>
      <c r="T14" s="306"/>
      <c r="U14" s="265"/>
      <c r="V14" s="264"/>
      <c r="W14" s="280"/>
      <c r="X14" s="282"/>
      <c r="Y14" s="280"/>
      <c r="Z14" s="282"/>
      <c r="AA14" s="15"/>
    </row>
    <row r="15" spans="1:27" ht="12" customHeight="1" x14ac:dyDescent="0.25"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5"/>
    </row>
    <row r="16" spans="1:27" ht="12" customHeight="1" x14ac:dyDescent="0.25">
      <c r="B16" s="14"/>
      <c r="C16" s="328" t="s">
        <v>102</v>
      </c>
      <c r="D16" s="289">
        <v>3</v>
      </c>
      <c r="E16" s="290"/>
      <c r="F16" s="291"/>
      <c r="G16" s="285" t="s">
        <v>45</v>
      </c>
      <c r="H16" s="277" t="str">
        <f>IF(ISNUMBER($D16),VLOOKUP($D$16,data_matchs!B4:AF62,MATCH("TeamA",data_matchs!A4:AF4,0)-1,FALSE),"")</f>
        <v>PAN</v>
      </c>
      <c r="I16" s="279"/>
      <c r="J16" s="295" t="str">
        <f>IF(ISNUMBER($D16),VLOOKUP($D$16,data_matchs!B4:AF62,MATCH("TeamB",data_matchs!B4:AF4,0),FALSE),"")</f>
        <v>ESA</v>
      </c>
      <c r="K16" s="265" t="s">
        <v>47</v>
      </c>
      <c r="L16" s="264"/>
      <c r="M16" s="277" t="str">
        <f>IF(ISNUMBER($D16),VLOOKUP(D16,data_matchs!B4:AF62,MATCH("Hall",data_matchs!B4:AF4,0),FALSE),"")</f>
        <v>FESAVOL</v>
      </c>
      <c r="N16" s="278"/>
      <c r="O16" s="278"/>
      <c r="P16" s="278"/>
      <c r="Q16" s="278"/>
      <c r="R16" s="279"/>
      <c r="S16" s="265" t="s">
        <v>101</v>
      </c>
      <c r="T16" s="275"/>
      <c r="U16" s="264"/>
      <c r="V16" s="277" t="str">
        <f>IF(ISNUMBER($D16),VLOOKUP($D$16,data_matchs!B4:AF62,MATCH("Phase",data_matchs!B4:AF4,0),FALSE),"")</f>
        <v>Classification</v>
      </c>
      <c r="W16" s="278"/>
      <c r="X16" s="278"/>
      <c r="Y16" s="278"/>
      <c r="Z16" s="279"/>
      <c r="AA16" s="15"/>
    </row>
    <row r="17" spans="2:27" ht="12" customHeight="1" x14ac:dyDescent="0.25">
      <c r="B17" s="14"/>
      <c r="C17" s="328"/>
      <c r="D17" s="292"/>
      <c r="E17" s="293"/>
      <c r="F17" s="294"/>
      <c r="G17" s="285"/>
      <c r="H17" s="280"/>
      <c r="I17" s="282"/>
      <c r="J17" s="296"/>
      <c r="K17" s="265"/>
      <c r="L17" s="264"/>
      <c r="M17" s="280"/>
      <c r="N17" s="281"/>
      <c r="O17" s="281"/>
      <c r="P17" s="281"/>
      <c r="Q17" s="281"/>
      <c r="R17" s="282"/>
      <c r="S17" s="265"/>
      <c r="T17" s="275"/>
      <c r="U17" s="264"/>
      <c r="V17" s="280"/>
      <c r="W17" s="281"/>
      <c r="X17" s="281"/>
      <c r="Y17" s="281"/>
      <c r="Z17" s="282"/>
      <c r="AA17" s="15"/>
    </row>
    <row r="18" spans="2:27" ht="20.100000000000001" customHeight="1" x14ac:dyDescent="0.25"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5"/>
    </row>
    <row r="19" spans="2:27" s="21" customFormat="1" ht="13.5" customHeight="1" x14ac:dyDescent="0.25">
      <c r="B19" s="172"/>
      <c r="C19" s="173" t="s">
        <v>103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4"/>
    </row>
    <row r="20" spans="2:27" ht="6" customHeight="1" x14ac:dyDescent="0.25"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5"/>
    </row>
    <row r="21" spans="2:27" ht="6" customHeight="1" x14ac:dyDescent="0.25">
      <c r="B21" s="14"/>
      <c r="C21" s="246" t="s">
        <v>104</v>
      </c>
      <c r="D21" s="329"/>
      <c r="E21" s="137"/>
      <c r="F21" s="5"/>
      <c r="G21" s="5"/>
      <c r="H21" s="5"/>
      <c r="I21" s="5"/>
      <c r="J21" s="5"/>
      <c r="K21" s="5"/>
      <c r="L21" s="5"/>
      <c r="M21" s="308"/>
      <c r="N21" s="309"/>
      <c r="O21" s="309"/>
      <c r="P21" s="310"/>
      <c r="Q21" s="266" t="s">
        <v>106</v>
      </c>
      <c r="R21" s="317"/>
      <c r="S21" s="317"/>
      <c r="T21" s="318"/>
      <c r="U21" s="266" t="s">
        <v>107</v>
      </c>
      <c r="V21" s="267"/>
      <c r="W21" s="267"/>
      <c r="X21" s="267"/>
      <c r="Y21" s="267"/>
      <c r="Z21" s="268"/>
      <c r="AA21" s="15"/>
    </row>
    <row r="22" spans="2:27" ht="15" customHeight="1" x14ac:dyDescent="0.25">
      <c r="B22" s="14"/>
      <c r="C22" s="298"/>
      <c r="D22" s="297"/>
      <c r="E22" s="133"/>
      <c r="F22" s="286" t="s">
        <v>105</v>
      </c>
      <c r="G22" s="287"/>
      <c r="H22" s="287"/>
      <c r="I22" s="132"/>
      <c r="J22" s="132"/>
      <c r="K22" s="132"/>
      <c r="M22" s="255"/>
      <c r="N22" s="255"/>
      <c r="O22" s="255"/>
      <c r="P22" s="311"/>
      <c r="Q22" s="272"/>
      <c r="R22" s="275"/>
      <c r="S22" s="275"/>
      <c r="T22" s="319"/>
      <c r="U22" s="269"/>
      <c r="V22" s="270"/>
      <c r="W22" s="270"/>
      <c r="X22" s="270"/>
      <c r="Y22" s="270"/>
      <c r="Z22" s="271"/>
      <c r="AA22" s="15"/>
    </row>
    <row r="23" spans="2:27" ht="15" customHeight="1" x14ac:dyDescent="0.25">
      <c r="B23" s="14"/>
      <c r="C23" s="298"/>
      <c r="D23" s="297"/>
      <c r="E23" s="133"/>
      <c r="F23" s="287"/>
      <c r="G23" s="287"/>
      <c r="H23" s="287"/>
      <c r="I23" s="132"/>
      <c r="J23" s="132"/>
      <c r="K23" s="132"/>
      <c r="M23" s="312"/>
      <c r="N23" s="313"/>
      <c r="O23" s="313"/>
      <c r="P23" s="314"/>
      <c r="Q23" s="272"/>
      <c r="R23" s="275"/>
      <c r="S23" s="275"/>
      <c r="T23" s="319"/>
      <c r="U23" s="272" t="s">
        <v>108</v>
      </c>
      <c r="V23" s="270"/>
      <c r="W23" s="270"/>
      <c r="X23" s="275" t="s">
        <v>109</v>
      </c>
      <c r="Y23" s="270"/>
      <c r="Z23" s="271"/>
      <c r="AA23" s="15"/>
    </row>
    <row r="24" spans="2:27" ht="6" customHeight="1" x14ac:dyDescent="0.25">
      <c r="B24" s="14"/>
      <c r="C24" s="330"/>
      <c r="D24" s="331"/>
      <c r="E24" s="138"/>
      <c r="F24" s="8"/>
      <c r="G24" s="139"/>
      <c r="H24" s="140"/>
      <c r="I24" s="8"/>
      <c r="J24" s="8"/>
      <c r="K24" s="8"/>
      <c r="L24" s="8"/>
      <c r="M24" s="315"/>
      <c r="N24" s="315"/>
      <c r="O24" s="315"/>
      <c r="P24" s="316"/>
      <c r="Q24" s="320"/>
      <c r="R24" s="321"/>
      <c r="S24" s="321"/>
      <c r="T24" s="322"/>
      <c r="U24" s="273"/>
      <c r="V24" s="274"/>
      <c r="W24" s="274"/>
      <c r="X24" s="274"/>
      <c r="Y24" s="274"/>
      <c r="Z24" s="276"/>
      <c r="AA24" s="15"/>
    </row>
    <row r="25" spans="2:27" ht="3" customHeight="1" x14ac:dyDescent="0.25">
      <c r="B25" s="14"/>
      <c r="C25" s="246" t="s">
        <v>114</v>
      </c>
      <c r="D25" s="247"/>
      <c r="E25" s="141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  <c r="Q25" s="5"/>
      <c r="R25" s="5"/>
      <c r="S25" s="5"/>
      <c r="T25" s="5"/>
      <c r="U25" s="3"/>
      <c r="V25" s="5"/>
      <c r="W25" s="5"/>
      <c r="X25" s="5"/>
      <c r="Y25" s="5"/>
      <c r="Z25" s="4"/>
      <c r="AA25" s="15"/>
    </row>
    <row r="26" spans="2:27" ht="6" customHeight="1" x14ac:dyDescent="0.25">
      <c r="B26" s="14"/>
      <c r="C26" s="248"/>
      <c r="D26" s="249"/>
      <c r="E26" s="130"/>
      <c r="P26" s="15"/>
      <c r="Q26" s="13"/>
      <c r="R26" s="13"/>
      <c r="S26" s="13"/>
      <c r="T26" s="13"/>
      <c r="U26" s="14"/>
      <c r="V26" s="13"/>
      <c r="W26" s="13"/>
      <c r="X26" s="13"/>
      <c r="Y26" s="13"/>
      <c r="Z26" s="15"/>
      <c r="AA26" s="15"/>
    </row>
    <row r="27" spans="2:27" ht="8.25" customHeight="1" x14ac:dyDescent="0.25">
      <c r="B27" s="14"/>
      <c r="C27" s="248"/>
      <c r="D27" s="249"/>
      <c r="E27" s="130"/>
      <c r="F27" s="288" t="str">
        <f>IF(ISNUMBER($D16),VLOOKUP($D$16,data_matchs!B4:AF62,MATCH("Ref1",data_matchs!B4:AF4,0),FALSE),"")</f>
        <v>ARCE,ALEJANDRA</v>
      </c>
      <c r="G27" s="288"/>
      <c r="H27" s="288"/>
      <c r="I27" s="288"/>
      <c r="J27" s="288"/>
      <c r="K27" s="288"/>
      <c r="L27" s="288"/>
      <c r="M27" s="288"/>
      <c r="N27" s="288"/>
      <c r="O27" s="288"/>
      <c r="P27" s="15"/>
      <c r="Q27" s="13"/>
      <c r="R27" s="283" t="str">
        <f>IF(ISNUMBER($D16),VLOOKUP($D$16,data_matchs!B4:AF62,MATCH("Ref1code",data_matchs!B4:AF4,0),FALSE),"")</f>
        <v>NCA</v>
      </c>
      <c r="S27" s="284"/>
      <c r="T27" s="13"/>
      <c r="U27" s="14"/>
      <c r="V27" s="13"/>
      <c r="W27" s="13"/>
      <c r="X27" s="13"/>
      <c r="Y27" s="13"/>
      <c r="Z27" s="15"/>
      <c r="AA27" s="15"/>
    </row>
    <row r="28" spans="2:27" ht="9" customHeight="1" x14ac:dyDescent="0.25">
      <c r="B28" s="14"/>
      <c r="C28" s="248"/>
      <c r="D28" s="249"/>
      <c r="E28" s="134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15"/>
      <c r="Q28" s="13"/>
      <c r="R28" s="284"/>
      <c r="S28" s="284"/>
      <c r="T28" s="13"/>
      <c r="U28" s="14"/>
      <c r="V28" s="13"/>
      <c r="W28" s="13"/>
      <c r="X28" s="13"/>
      <c r="Y28" s="13"/>
      <c r="Z28" s="15"/>
      <c r="AA28" s="15"/>
    </row>
    <row r="29" spans="2:27" ht="6" customHeight="1" x14ac:dyDescent="0.25">
      <c r="B29" s="14"/>
      <c r="C29" s="248"/>
      <c r="D29" s="249"/>
      <c r="E29" s="136"/>
      <c r="G29" s="135"/>
      <c r="H29" s="135"/>
      <c r="I29" s="135"/>
      <c r="J29" s="135"/>
      <c r="K29" s="135"/>
      <c r="L29" s="135"/>
      <c r="M29" s="135"/>
      <c r="N29" s="135"/>
      <c r="O29" s="135"/>
      <c r="P29" s="145"/>
      <c r="Q29" s="13"/>
      <c r="R29" s="13"/>
      <c r="S29" s="13"/>
      <c r="T29" s="13"/>
      <c r="U29" s="14"/>
      <c r="V29" s="13"/>
      <c r="W29" s="13"/>
      <c r="X29" s="13"/>
      <c r="Y29" s="13"/>
      <c r="Z29" s="15"/>
      <c r="AA29" s="15"/>
    </row>
    <row r="30" spans="2:27" ht="3" customHeight="1" x14ac:dyDescent="0.25">
      <c r="B30" s="14"/>
      <c r="C30" s="250"/>
      <c r="D30" s="251"/>
      <c r="E30" s="143"/>
      <c r="F30" s="73"/>
      <c r="G30" s="144"/>
      <c r="H30" s="144"/>
      <c r="I30" s="144"/>
      <c r="J30" s="144"/>
      <c r="K30" s="144"/>
      <c r="L30" s="144"/>
      <c r="M30" s="144"/>
      <c r="N30" s="144"/>
      <c r="O30" s="144"/>
      <c r="P30" s="6"/>
      <c r="Q30" s="8"/>
      <c r="R30" s="8"/>
      <c r="S30" s="8"/>
      <c r="T30" s="8"/>
      <c r="U30" s="7"/>
      <c r="V30" s="8"/>
      <c r="W30" s="8"/>
      <c r="X30" s="8"/>
      <c r="Y30" s="8"/>
      <c r="Z30" s="6"/>
      <c r="AA30" s="15"/>
    </row>
    <row r="31" spans="2:27" ht="3" customHeight="1" x14ac:dyDescent="0.25">
      <c r="B31" s="14"/>
      <c r="C31" s="246" t="s">
        <v>115</v>
      </c>
      <c r="D31" s="247"/>
      <c r="E31" s="141"/>
      <c r="F31" s="5"/>
      <c r="G31" s="150"/>
      <c r="H31" s="150"/>
      <c r="I31" s="150"/>
      <c r="J31" s="150"/>
      <c r="K31" s="150"/>
      <c r="L31" s="5"/>
      <c r="M31" s="5"/>
      <c r="N31" s="5"/>
      <c r="O31" s="5"/>
      <c r="P31" s="4"/>
      <c r="Q31" s="5"/>
      <c r="R31" s="5"/>
      <c r="S31" s="5"/>
      <c r="T31" s="5"/>
      <c r="U31" s="3"/>
      <c r="V31" s="5"/>
      <c r="W31" s="5"/>
      <c r="X31" s="5"/>
      <c r="Y31" s="5"/>
      <c r="Z31" s="4"/>
      <c r="AA31" s="15"/>
    </row>
    <row r="32" spans="2:27" ht="6" customHeight="1" x14ac:dyDescent="0.25">
      <c r="B32" s="14"/>
      <c r="C32" s="248"/>
      <c r="D32" s="249"/>
      <c r="E32" s="147"/>
      <c r="P32" s="15"/>
      <c r="Q32" s="13"/>
      <c r="R32" s="13"/>
      <c r="S32" s="13"/>
      <c r="T32" s="13"/>
      <c r="U32" s="14"/>
      <c r="V32" s="13"/>
      <c r="W32" s="13"/>
      <c r="X32" s="13"/>
      <c r="Y32" s="13"/>
      <c r="Z32" s="15"/>
      <c r="AA32" s="15"/>
    </row>
    <row r="33" spans="2:27" ht="8.25" customHeight="1" x14ac:dyDescent="0.25">
      <c r="B33" s="14"/>
      <c r="C33" s="248"/>
      <c r="D33" s="249"/>
      <c r="E33" s="147"/>
      <c r="F33" s="288" t="str">
        <f>IF(ISNUMBER($D16),VLOOKUP($D$16,data_matchs!B4:AF62,MATCH("Ref2",data_matchs!B4:AF4,0),FALSE),"")</f>
        <v>PALACIOS,PEDRO</v>
      </c>
      <c r="G33" s="288"/>
      <c r="H33" s="288"/>
      <c r="I33" s="288"/>
      <c r="J33" s="288"/>
      <c r="K33" s="288"/>
      <c r="L33" s="288"/>
      <c r="M33" s="288"/>
      <c r="N33" s="288"/>
      <c r="O33" s="288"/>
      <c r="P33" s="15"/>
      <c r="Q33" s="13"/>
      <c r="R33" s="283" t="str">
        <f>IF(ISNUMBER($D16),VLOOKUP($D$16,data_matchs!B4:AF62,MATCH("Ref2code",data_matchs!B4:AF4,0),FALSE),"")</f>
        <v>GUA</v>
      </c>
      <c r="S33" s="284"/>
      <c r="T33" s="13"/>
      <c r="U33" s="14"/>
      <c r="V33" s="13"/>
      <c r="W33" s="13"/>
      <c r="X33" s="13"/>
      <c r="Y33" s="13"/>
      <c r="Z33" s="15"/>
      <c r="AA33" s="15"/>
    </row>
    <row r="34" spans="2:27" ht="9" customHeight="1" x14ac:dyDescent="0.25">
      <c r="B34" s="14"/>
      <c r="C34" s="248"/>
      <c r="D34" s="249"/>
      <c r="E34" s="136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15"/>
      <c r="Q34" s="13"/>
      <c r="R34" s="284"/>
      <c r="S34" s="284"/>
      <c r="T34" s="13"/>
      <c r="U34" s="14"/>
      <c r="V34" s="13"/>
      <c r="W34" s="13"/>
      <c r="X34" s="13"/>
      <c r="Y34" s="13"/>
      <c r="Z34" s="15"/>
      <c r="AA34" s="15"/>
    </row>
    <row r="35" spans="2:27" ht="6" customHeight="1" x14ac:dyDescent="0.25">
      <c r="B35" s="14"/>
      <c r="C35" s="248"/>
      <c r="D35" s="249"/>
      <c r="E35" s="136"/>
      <c r="P35" s="15"/>
      <c r="Q35" s="13"/>
      <c r="R35" s="13"/>
      <c r="S35" s="13"/>
      <c r="T35" s="13"/>
      <c r="U35" s="14"/>
      <c r="V35" s="13"/>
      <c r="W35" s="13"/>
      <c r="X35" s="13"/>
      <c r="Y35" s="13"/>
      <c r="Z35" s="15"/>
      <c r="AA35" s="15"/>
    </row>
    <row r="36" spans="2:27" ht="3" customHeight="1" x14ac:dyDescent="0.25">
      <c r="B36" s="14"/>
      <c r="C36" s="250"/>
      <c r="D36" s="251"/>
      <c r="E36" s="143"/>
      <c r="F36" s="73"/>
      <c r="G36" s="151"/>
      <c r="H36" s="151"/>
      <c r="I36" s="151"/>
      <c r="J36" s="151"/>
      <c r="K36" s="151"/>
      <c r="L36" s="73"/>
      <c r="M36" s="73"/>
      <c r="N36" s="73"/>
      <c r="O36" s="73"/>
      <c r="P36" s="6"/>
      <c r="Q36" s="8"/>
      <c r="R36" s="8"/>
      <c r="S36" s="8"/>
      <c r="T36" s="8"/>
      <c r="U36" s="7"/>
      <c r="V36" s="8"/>
      <c r="W36" s="8"/>
      <c r="X36" s="8"/>
      <c r="Y36" s="8"/>
      <c r="Z36" s="6"/>
      <c r="AA36" s="15"/>
    </row>
    <row r="37" spans="2:27" ht="3" customHeight="1" x14ac:dyDescent="0.25">
      <c r="B37" s="14"/>
      <c r="C37" s="248" t="s">
        <v>110</v>
      </c>
      <c r="D37" s="297"/>
      <c r="E37" s="148"/>
      <c r="G37" s="146"/>
      <c r="H37" s="146"/>
      <c r="I37" s="146"/>
      <c r="J37" s="146"/>
      <c r="K37" s="146"/>
      <c r="P37" s="15"/>
      <c r="Q37" s="13"/>
      <c r="R37" s="13"/>
      <c r="S37" s="13"/>
      <c r="T37" s="13"/>
      <c r="U37" s="14"/>
      <c r="V37" s="13"/>
      <c r="W37" s="13"/>
      <c r="X37" s="13"/>
      <c r="Y37" s="13"/>
      <c r="Z37" s="15"/>
      <c r="AA37" s="15"/>
    </row>
    <row r="38" spans="2:27" ht="6" customHeight="1" x14ac:dyDescent="0.25">
      <c r="B38" s="14"/>
      <c r="C38" s="298"/>
      <c r="D38" s="297"/>
      <c r="E38" s="148"/>
      <c r="G38" s="135"/>
      <c r="H38" s="152"/>
      <c r="I38" s="152"/>
      <c r="J38" s="152"/>
      <c r="K38" s="152"/>
      <c r="P38" s="15"/>
      <c r="Q38" s="13"/>
      <c r="R38" s="13"/>
      <c r="S38" s="13"/>
      <c r="T38" s="13"/>
      <c r="U38" s="14"/>
      <c r="V38" s="13"/>
      <c r="W38" s="13"/>
      <c r="X38" s="13"/>
      <c r="Y38" s="13"/>
      <c r="Z38" s="15"/>
      <c r="AA38" s="15"/>
    </row>
    <row r="39" spans="2:27" ht="8.25" customHeight="1" x14ac:dyDescent="0.25">
      <c r="B39" s="14"/>
      <c r="C39" s="298"/>
      <c r="D39" s="297"/>
      <c r="E39" s="148"/>
      <c r="F39" s="288" t="str">
        <f>IF(ISNUMBER($D16),VLOOKUP($D$16,data_matchs!B4:AF62,MATCH("Ref3",data_matchs!B4:AF4,0),FALSE),"")</f>
        <v>CHAVEZ, CELINA</v>
      </c>
      <c r="G39" s="288"/>
      <c r="H39" s="288"/>
      <c r="I39" s="288"/>
      <c r="J39" s="288"/>
      <c r="K39" s="288"/>
      <c r="L39" s="288"/>
      <c r="M39" s="288"/>
      <c r="N39" s="288"/>
      <c r="O39" s="288"/>
      <c r="P39" s="15"/>
      <c r="Q39" s="13"/>
      <c r="R39" s="283" t="str">
        <f>IF(ISNUMBER($D16),VLOOKUP($D$16,data_matchs!B4:AF62,MATCH("Ref3code",data_matchs!B4:AF4,0),FALSE),"")</f>
        <v>ESA</v>
      </c>
      <c r="S39" s="284"/>
      <c r="T39" s="13"/>
      <c r="U39" s="14"/>
      <c r="V39" s="13"/>
      <c r="W39" s="13"/>
      <c r="X39" s="13"/>
      <c r="Y39" s="13"/>
      <c r="Z39" s="15"/>
      <c r="AA39" s="15"/>
    </row>
    <row r="40" spans="2:27" ht="9" customHeight="1" x14ac:dyDescent="0.25">
      <c r="B40" s="14"/>
      <c r="C40" s="299"/>
      <c r="D40" s="300"/>
      <c r="E40" s="149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15"/>
      <c r="Q40" s="13"/>
      <c r="R40" s="284"/>
      <c r="S40" s="284"/>
      <c r="T40" s="13"/>
      <c r="U40" s="14"/>
      <c r="V40" s="13"/>
      <c r="W40" s="13"/>
      <c r="X40" s="13"/>
      <c r="Y40" s="13"/>
      <c r="Z40" s="15"/>
      <c r="AA40" s="15"/>
    </row>
    <row r="41" spans="2:27" ht="6" customHeight="1" x14ac:dyDescent="0.25">
      <c r="B41" s="14"/>
      <c r="C41" s="299"/>
      <c r="D41" s="300"/>
      <c r="E41" s="149"/>
      <c r="G41" s="152"/>
      <c r="H41" s="152"/>
      <c r="I41" s="152"/>
      <c r="J41" s="152"/>
      <c r="K41" s="152"/>
      <c r="P41" s="15"/>
      <c r="Q41" s="13"/>
      <c r="R41" s="13"/>
      <c r="S41" s="13"/>
      <c r="T41" s="13"/>
      <c r="U41" s="14"/>
      <c r="V41" s="13"/>
      <c r="W41" s="13"/>
      <c r="X41" s="13"/>
      <c r="Y41" s="13"/>
      <c r="Z41" s="15"/>
      <c r="AA41" s="15"/>
    </row>
    <row r="42" spans="2:27" ht="3" customHeight="1" x14ac:dyDescent="0.25">
      <c r="B42" s="14"/>
      <c r="C42" s="301"/>
      <c r="D42" s="302"/>
      <c r="E42" s="142"/>
      <c r="F42" s="8"/>
      <c r="G42" s="8"/>
      <c r="H42" s="8"/>
      <c r="I42" s="8"/>
      <c r="J42" s="8"/>
      <c r="K42" s="8"/>
      <c r="L42" s="8"/>
      <c r="M42" s="8"/>
      <c r="N42" s="8"/>
      <c r="O42" s="8"/>
      <c r="P42" s="6"/>
      <c r="Q42" s="8"/>
      <c r="R42" s="8"/>
      <c r="S42" s="8"/>
      <c r="T42" s="8"/>
      <c r="U42" s="7"/>
      <c r="V42" s="8"/>
      <c r="W42" s="8"/>
      <c r="X42" s="8"/>
      <c r="Y42" s="8"/>
      <c r="Z42" s="6"/>
      <c r="AA42" s="15"/>
    </row>
    <row r="43" spans="2:27" ht="3" customHeight="1" x14ac:dyDescent="0.25">
      <c r="B43" s="14"/>
      <c r="C43" s="248" t="s">
        <v>111</v>
      </c>
      <c r="D43" s="297"/>
      <c r="E43" s="148"/>
      <c r="G43" s="146"/>
      <c r="H43" s="146"/>
      <c r="I43" s="146"/>
      <c r="J43" s="146"/>
      <c r="K43" s="146"/>
      <c r="P43" s="15"/>
      <c r="Q43" s="13"/>
      <c r="R43" s="13"/>
      <c r="S43" s="13"/>
      <c r="T43" s="13"/>
      <c r="U43" s="14"/>
      <c r="V43" s="13"/>
      <c r="W43" s="13"/>
      <c r="X43" s="13"/>
      <c r="Y43" s="13"/>
      <c r="Z43" s="15"/>
      <c r="AA43" s="15"/>
    </row>
    <row r="44" spans="2:27" ht="6" customHeight="1" x14ac:dyDescent="0.25">
      <c r="B44" s="14"/>
      <c r="C44" s="298"/>
      <c r="D44" s="297"/>
      <c r="E44" s="148"/>
      <c r="G44" s="135"/>
      <c r="H44" s="152"/>
      <c r="I44" s="152"/>
      <c r="J44" s="152"/>
      <c r="K44" s="152"/>
      <c r="P44" s="15"/>
      <c r="Q44" s="13"/>
      <c r="R44" s="13"/>
      <c r="S44" s="13"/>
      <c r="T44" s="13"/>
      <c r="U44" s="14"/>
      <c r="V44" s="13"/>
      <c r="W44" s="13"/>
      <c r="X44" s="13"/>
      <c r="Y44" s="13"/>
      <c r="Z44" s="15"/>
      <c r="AA44" s="15"/>
    </row>
    <row r="45" spans="2:27" ht="8.25" customHeight="1" x14ac:dyDescent="0.25">
      <c r="B45" s="14"/>
      <c r="C45" s="298"/>
      <c r="D45" s="297"/>
      <c r="E45" s="148"/>
      <c r="F45" s="288" t="str">
        <f>IF(ISNUMBER($D16),VLOOKUP($D$16,data_matchs!B4:AF62,MATCH("Linesmen1",data_matchs!B4:AF4,0),FALSE),"")</f>
        <v>MENJIBAR,BERNABE</v>
      </c>
      <c r="G45" s="288"/>
      <c r="H45" s="288"/>
      <c r="I45" s="288"/>
      <c r="J45" s="288"/>
      <c r="K45" s="288"/>
      <c r="L45" s="288"/>
      <c r="M45" s="288"/>
      <c r="N45" s="288"/>
      <c r="O45" s="288"/>
      <c r="P45" s="15"/>
      <c r="Q45" s="13"/>
      <c r="R45" s="283" t="str">
        <f>IF(ISNUMBER($D16),VLOOKUP($D$16,data_matchs!B4:AF62,MATCH("Linesmen1code",data_matchs!B4:AF4,0),FALSE),"")</f>
        <v>ESA</v>
      </c>
      <c r="S45" s="284"/>
      <c r="T45" s="13"/>
      <c r="U45" s="14"/>
      <c r="V45" s="13"/>
      <c r="W45" s="13"/>
      <c r="X45" s="13"/>
      <c r="Y45" s="13"/>
      <c r="Z45" s="15"/>
      <c r="AA45" s="15"/>
    </row>
    <row r="46" spans="2:27" ht="9" customHeight="1" x14ac:dyDescent="0.25">
      <c r="B46" s="14"/>
      <c r="C46" s="299"/>
      <c r="D46" s="300"/>
      <c r="E46" s="149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15"/>
      <c r="Q46" s="13"/>
      <c r="R46" s="284"/>
      <c r="S46" s="284"/>
      <c r="T46" s="13"/>
      <c r="U46" s="14"/>
      <c r="V46" s="13"/>
      <c r="W46" s="13"/>
      <c r="X46" s="13"/>
      <c r="Y46" s="13"/>
      <c r="Z46" s="15"/>
      <c r="AA46" s="15"/>
    </row>
    <row r="47" spans="2:27" ht="6" customHeight="1" x14ac:dyDescent="0.25">
      <c r="B47" s="14"/>
      <c r="C47" s="299"/>
      <c r="D47" s="300"/>
      <c r="E47" s="149"/>
      <c r="G47" s="152"/>
      <c r="H47" s="152"/>
      <c r="I47" s="152"/>
      <c r="J47" s="152"/>
      <c r="K47" s="152"/>
      <c r="P47" s="15"/>
      <c r="Q47" s="13"/>
      <c r="R47" s="13"/>
      <c r="S47" s="13"/>
      <c r="T47" s="13"/>
      <c r="U47" s="14"/>
      <c r="V47" s="13"/>
      <c r="W47" s="13"/>
      <c r="X47" s="13"/>
      <c r="Y47" s="13"/>
      <c r="Z47" s="15"/>
      <c r="AA47" s="15"/>
    </row>
    <row r="48" spans="2:27" ht="3" customHeight="1" x14ac:dyDescent="0.25">
      <c r="B48" s="14"/>
      <c r="C48" s="301"/>
      <c r="D48" s="302"/>
      <c r="E48" s="142"/>
      <c r="F48" s="8"/>
      <c r="G48" s="8"/>
      <c r="H48" s="8"/>
      <c r="I48" s="8"/>
      <c r="J48" s="8"/>
      <c r="K48" s="8"/>
      <c r="L48" s="8"/>
      <c r="M48" s="8"/>
      <c r="N48" s="8"/>
      <c r="O48" s="8"/>
      <c r="P48" s="6"/>
      <c r="Q48" s="8"/>
      <c r="R48" s="8"/>
      <c r="S48" s="8"/>
      <c r="T48" s="8"/>
      <c r="U48" s="7"/>
      <c r="V48" s="8"/>
      <c r="W48" s="8"/>
      <c r="X48" s="8"/>
      <c r="Y48" s="8"/>
      <c r="Z48" s="6"/>
      <c r="AA48" s="15"/>
    </row>
    <row r="49" spans="2:27" ht="3" customHeight="1" x14ac:dyDescent="0.25">
      <c r="B49" s="14"/>
      <c r="C49" s="248" t="s">
        <v>111</v>
      </c>
      <c r="D49" s="297"/>
      <c r="E49" s="148"/>
      <c r="G49" s="146"/>
      <c r="H49" s="146"/>
      <c r="I49" s="146"/>
      <c r="J49" s="146"/>
      <c r="K49" s="146"/>
      <c r="P49" s="15"/>
      <c r="Q49" s="13"/>
      <c r="R49" s="13"/>
      <c r="S49" s="13"/>
      <c r="T49" s="13"/>
      <c r="U49" s="14"/>
      <c r="V49" s="13"/>
      <c r="W49" s="13"/>
      <c r="X49" s="13"/>
      <c r="Y49" s="13"/>
      <c r="Z49" s="15"/>
      <c r="AA49" s="15"/>
    </row>
    <row r="50" spans="2:27" ht="6" customHeight="1" x14ac:dyDescent="0.25">
      <c r="B50" s="14"/>
      <c r="C50" s="298"/>
      <c r="D50" s="297"/>
      <c r="E50" s="148"/>
      <c r="G50" s="135"/>
      <c r="H50" s="152"/>
      <c r="I50" s="152"/>
      <c r="J50" s="152"/>
      <c r="K50" s="152"/>
      <c r="P50" s="15"/>
      <c r="Q50" s="13"/>
      <c r="R50" s="13"/>
      <c r="S50" s="13"/>
      <c r="T50" s="13"/>
      <c r="U50" s="14"/>
      <c r="V50" s="13"/>
      <c r="W50" s="13"/>
      <c r="X50" s="13"/>
      <c r="Y50" s="13"/>
      <c r="Z50" s="15"/>
      <c r="AA50" s="15"/>
    </row>
    <row r="51" spans="2:27" ht="8.25" customHeight="1" x14ac:dyDescent="0.25">
      <c r="B51" s="14"/>
      <c r="C51" s="298"/>
      <c r="D51" s="297"/>
      <c r="E51" s="148"/>
      <c r="F51" s="288" t="str">
        <f>IF(ISNUMBER($D16),VLOOKUP($D$16,data_matchs!B4:AF62,MATCH("Linesmen2",data_matchs!B4:AF4,0),FALSE),"")</f>
        <v>CANDRAY,DANIEL</v>
      </c>
      <c r="G51" s="288"/>
      <c r="H51" s="288"/>
      <c r="I51" s="288"/>
      <c r="J51" s="288"/>
      <c r="K51" s="288"/>
      <c r="L51" s="288"/>
      <c r="M51" s="288"/>
      <c r="N51" s="288"/>
      <c r="O51" s="288"/>
      <c r="P51" s="15"/>
      <c r="Q51" s="13"/>
      <c r="R51" s="283" t="str">
        <f>IF(ISNUMBER($D16),VLOOKUP($D$16,data_matchs!B4:AF62,MATCH("Linesmen2code",data_matchs!B4:AF4,0),FALSE),"")</f>
        <v>ESA</v>
      </c>
      <c r="S51" s="284"/>
      <c r="T51" s="13"/>
      <c r="U51" s="14"/>
      <c r="V51" s="13"/>
      <c r="W51" s="13"/>
      <c r="X51" s="13"/>
      <c r="Y51" s="13"/>
      <c r="Z51" s="15"/>
      <c r="AA51" s="15"/>
    </row>
    <row r="52" spans="2:27" ht="9" customHeight="1" x14ac:dyDescent="0.25">
      <c r="B52" s="14"/>
      <c r="C52" s="299"/>
      <c r="D52" s="300"/>
      <c r="E52" s="149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15"/>
      <c r="Q52" s="13"/>
      <c r="R52" s="284"/>
      <c r="S52" s="284"/>
      <c r="T52" s="13"/>
      <c r="U52" s="14"/>
      <c r="V52" s="13"/>
      <c r="W52" s="13"/>
      <c r="X52" s="13"/>
      <c r="Y52" s="13"/>
      <c r="Z52" s="15"/>
      <c r="AA52" s="15"/>
    </row>
    <row r="53" spans="2:27" ht="6" customHeight="1" x14ac:dyDescent="0.25">
      <c r="B53" s="14"/>
      <c r="C53" s="299"/>
      <c r="D53" s="300"/>
      <c r="E53" s="149"/>
      <c r="G53" s="152"/>
      <c r="H53" s="152"/>
      <c r="I53" s="152"/>
      <c r="J53" s="152"/>
      <c r="K53" s="152"/>
      <c r="P53" s="15"/>
      <c r="Q53" s="13"/>
      <c r="R53" s="13"/>
      <c r="S53" s="13"/>
      <c r="T53" s="13"/>
      <c r="U53" s="14"/>
      <c r="V53" s="13"/>
      <c r="W53" s="13"/>
      <c r="X53" s="13"/>
      <c r="Y53" s="13"/>
      <c r="Z53" s="15"/>
      <c r="AA53" s="15"/>
    </row>
    <row r="54" spans="2:27" ht="3" customHeight="1" x14ac:dyDescent="0.25">
      <c r="B54" s="14"/>
      <c r="C54" s="301"/>
      <c r="D54" s="302"/>
      <c r="E54" s="142"/>
      <c r="F54" s="8"/>
      <c r="G54" s="8"/>
      <c r="H54" s="8"/>
      <c r="I54" s="8"/>
      <c r="J54" s="8"/>
      <c r="K54" s="8"/>
      <c r="L54" s="8"/>
      <c r="M54" s="8"/>
      <c r="N54" s="8"/>
      <c r="O54" s="8"/>
      <c r="P54" s="6"/>
      <c r="Q54" s="8"/>
      <c r="R54" s="8"/>
      <c r="S54" s="8"/>
      <c r="T54" s="8"/>
      <c r="U54" s="7"/>
      <c r="V54" s="8"/>
      <c r="W54" s="8"/>
      <c r="X54" s="8"/>
      <c r="Y54" s="8"/>
      <c r="Z54" s="6"/>
      <c r="AA54" s="15"/>
    </row>
    <row r="55" spans="2:27" ht="3" customHeight="1" x14ac:dyDescent="0.25">
      <c r="B55" s="14"/>
      <c r="C55" s="248" t="s">
        <v>111</v>
      </c>
      <c r="D55" s="297"/>
      <c r="E55" s="148"/>
      <c r="G55" s="146"/>
      <c r="H55" s="146"/>
      <c r="I55" s="146"/>
      <c r="J55" s="146"/>
      <c r="K55" s="146"/>
      <c r="P55" s="15"/>
      <c r="Q55" s="13"/>
      <c r="R55" s="13"/>
      <c r="S55" s="13"/>
      <c r="T55" s="13"/>
      <c r="U55" s="14"/>
      <c r="V55" s="13"/>
      <c r="W55" s="13"/>
      <c r="X55" s="13"/>
      <c r="Y55" s="13"/>
      <c r="Z55" s="15"/>
      <c r="AA55" s="15"/>
    </row>
    <row r="56" spans="2:27" ht="6" customHeight="1" x14ac:dyDescent="0.25">
      <c r="B56" s="14"/>
      <c r="C56" s="298"/>
      <c r="D56" s="297"/>
      <c r="E56" s="148"/>
      <c r="G56" s="135"/>
      <c r="H56" s="152"/>
      <c r="I56" s="152"/>
      <c r="J56" s="152"/>
      <c r="K56" s="152"/>
      <c r="P56" s="15"/>
      <c r="Q56" s="13"/>
      <c r="R56" s="13"/>
      <c r="S56" s="13"/>
      <c r="T56" s="13"/>
      <c r="U56" s="14"/>
      <c r="V56" s="13"/>
      <c r="W56" s="13"/>
      <c r="X56" s="13"/>
      <c r="Y56" s="13"/>
      <c r="Z56" s="15"/>
      <c r="AA56" s="15"/>
    </row>
    <row r="57" spans="2:27" ht="8.25" customHeight="1" x14ac:dyDescent="0.25">
      <c r="B57" s="14"/>
      <c r="C57" s="298"/>
      <c r="D57" s="297"/>
      <c r="E57" s="148"/>
      <c r="F57" s="288" t="str">
        <f>IF(ISNUMBER($D16),VLOOKUP($D$16,data_matchs!B4:AF62,MATCH("Linesmen3",data_matchs!B4:AF4,0),FALSE),"")</f>
        <v>HERNANDEZ,ALBERTO</v>
      </c>
      <c r="G57" s="288"/>
      <c r="H57" s="288"/>
      <c r="I57" s="288"/>
      <c r="J57" s="288"/>
      <c r="K57" s="288"/>
      <c r="L57" s="288"/>
      <c r="M57" s="288"/>
      <c r="N57" s="288"/>
      <c r="O57" s="288"/>
      <c r="P57" s="15"/>
      <c r="Q57" s="13"/>
      <c r="R57" s="283" t="str">
        <f>IF(ISNUMBER($D16),VLOOKUP($D$16,data_matchs!B4:AF62,MATCH("Linesmen3code",data_matchs!B4:AF4,0),FALSE),"")</f>
        <v>ESA</v>
      </c>
      <c r="S57" s="284"/>
      <c r="T57" s="13"/>
      <c r="U57" s="14"/>
      <c r="V57" s="13"/>
      <c r="W57" s="13"/>
      <c r="X57" s="13"/>
      <c r="Y57" s="13"/>
      <c r="Z57" s="15"/>
      <c r="AA57" s="15"/>
    </row>
    <row r="58" spans="2:27" ht="9" customHeight="1" x14ac:dyDescent="0.25">
      <c r="B58" s="14"/>
      <c r="C58" s="299"/>
      <c r="D58" s="300"/>
      <c r="E58" s="149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15"/>
      <c r="Q58" s="13"/>
      <c r="R58" s="284"/>
      <c r="S58" s="284"/>
      <c r="T58" s="13"/>
      <c r="U58" s="14"/>
      <c r="V58" s="13"/>
      <c r="W58" s="13"/>
      <c r="X58" s="13"/>
      <c r="Y58" s="13"/>
      <c r="Z58" s="15"/>
      <c r="AA58" s="15"/>
    </row>
    <row r="59" spans="2:27" ht="6" customHeight="1" x14ac:dyDescent="0.25">
      <c r="B59" s="14"/>
      <c r="C59" s="299"/>
      <c r="D59" s="300"/>
      <c r="E59" s="149"/>
      <c r="G59" s="152"/>
      <c r="H59" s="152"/>
      <c r="I59" s="152"/>
      <c r="J59" s="152"/>
      <c r="K59" s="152"/>
      <c r="P59" s="15"/>
      <c r="Q59" s="13"/>
      <c r="R59" s="13"/>
      <c r="S59" s="13"/>
      <c r="T59" s="13"/>
      <c r="U59" s="14"/>
      <c r="V59" s="13"/>
      <c r="W59" s="13"/>
      <c r="X59" s="13"/>
      <c r="Y59" s="13"/>
      <c r="Z59" s="15"/>
      <c r="AA59" s="15"/>
    </row>
    <row r="60" spans="2:27" ht="3" customHeight="1" x14ac:dyDescent="0.25">
      <c r="B60" s="14"/>
      <c r="C60" s="301"/>
      <c r="D60" s="302"/>
      <c r="E60" s="142"/>
      <c r="F60" s="8"/>
      <c r="G60" s="8"/>
      <c r="H60" s="8"/>
      <c r="I60" s="8"/>
      <c r="J60" s="8"/>
      <c r="K60" s="8"/>
      <c r="L60" s="8"/>
      <c r="M60" s="8"/>
      <c r="N60" s="8"/>
      <c r="O60" s="8"/>
      <c r="P60" s="6"/>
      <c r="Q60" s="8"/>
      <c r="R60" s="8"/>
      <c r="S60" s="8"/>
      <c r="T60" s="8"/>
      <c r="U60" s="7"/>
      <c r="V60" s="8"/>
      <c r="W60" s="8"/>
      <c r="X60" s="8"/>
      <c r="Y60" s="8"/>
      <c r="Z60" s="6"/>
      <c r="AA60" s="15"/>
    </row>
    <row r="61" spans="2:27" ht="3" customHeight="1" x14ac:dyDescent="0.25">
      <c r="B61" s="14"/>
      <c r="C61" s="248" t="s">
        <v>111</v>
      </c>
      <c r="D61" s="297"/>
      <c r="E61" s="148"/>
      <c r="G61" s="146"/>
      <c r="H61" s="146"/>
      <c r="I61" s="146"/>
      <c r="J61" s="146"/>
      <c r="K61" s="146"/>
      <c r="P61" s="15"/>
      <c r="Q61" s="13"/>
      <c r="R61" s="13"/>
      <c r="S61" s="13"/>
      <c r="T61" s="13"/>
      <c r="U61" s="14"/>
      <c r="V61" s="13"/>
      <c r="W61" s="13"/>
      <c r="X61" s="13"/>
      <c r="Y61" s="13"/>
      <c r="Z61" s="15"/>
      <c r="AA61" s="15"/>
    </row>
    <row r="62" spans="2:27" ht="6" customHeight="1" x14ac:dyDescent="0.25">
      <c r="B62" s="14"/>
      <c r="C62" s="298"/>
      <c r="D62" s="297"/>
      <c r="E62" s="148"/>
      <c r="G62" s="135"/>
      <c r="H62" s="152"/>
      <c r="I62" s="152"/>
      <c r="J62" s="152"/>
      <c r="K62" s="152"/>
      <c r="P62" s="15"/>
      <c r="Q62" s="13"/>
      <c r="R62" s="13"/>
      <c r="S62" s="13"/>
      <c r="T62" s="13"/>
      <c r="U62" s="14"/>
      <c r="V62" s="13"/>
      <c r="W62" s="13"/>
      <c r="X62" s="13"/>
      <c r="Y62" s="13"/>
      <c r="Z62" s="15"/>
      <c r="AA62" s="15"/>
    </row>
    <row r="63" spans="2:27" ht="8.25" customHeight="1" x14ac:dyDescent="0.25">
      <c r="B63" s="14"/>
      <c r="C63" s="298"/>
      <c r="D63" s="297"/>
      <c r="E63" s="148"/>
      <c r="F63" s="288" t="str">
        <f>IF(ISNUMBER($D16),VLOOKUP($D$16,data_matchs!B4:AF62,MATCH("Linesmen4",data_matchs!B4:AF4,0),FALSE),"")</f>
        <v>ORANTES,JEFRY</v>
      </c>
      <c r="G63" s="288"/>
      <c r="H63" s="288"/>
      <c r="I63" s="288"/>
      <c r="J63" s="288"/>
      <c r="K63" s="288"/>
      <c r="L63" s="288"/>
      <c r="M63" s="288"/>
      <c r="N63" s="288"/>
      <c r="O63" s="288"/>
      <c r="P63" s="15"/>
      <c r="Q63" s="13"/>
      <c r="R63" s="283" t="str">
        <f>IF(ISNUMBER($D16),VLOOKUP($D$16,data_matchs!B4:AF62,MATCH("Linesmen4code",data_matchs!B4:AF4,0),FALSE),"")</f>
        <v>ESA</v>
      </c>
      <c r="S63" s="284"/>
      <c r="T63" s="13"/>
      <c r="U63" s="14"/>
      <c r="V63" s="13"/>
      <c r="W63" s="13"/>
      <c r="X63" s="13"/>
      <c r="Y63" s="13"/>
      <c r="Z63" s="15"/>
      <c r="AA63" s="15"/>
    </row>
    <row r="64" spans="2:27" ht="9" customHeight="1" x14ac:dyDescent="0.25">
      <c r="B64" s="14"/>
      <c r="C64" s="299"/>
      <c r="D64" s="300"/>
      <c r="E64" s="149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15"/>
      <c r="Q64" s="13"/>
      <c r="R64" s="284"/>
      <c r="S64" s="284"/>
      <c r="T64" s="13"/>
      <c r="U64" s="14"/>
      <c r="V64" s="13"/>
      <c r="W64" s="13"/>
      <c r="X64" s="13"/>
      <c r="Y64" s="13"/>
      <c r="Z64" s="15"/>
      <c r="AA64" s="15"/>
    </row>
    <row r="65" spans="2:27" ht="6" customHeight="1" x14ac:dyDescent="0.25">
      <c r="B65" s="14"/>
      <c r="C65" s="299"/>
      <c r="D65" s="300"/>
      <c r="E65" s="149"/>
      <c r="G65" s="152"/>
      <c r="H65" s="152"/>
      <c r="I65" s="152"/>
      <c r="J65" s="152"/>
      <c r="K65" s="152"/>
      <c r="P65" s="15"/>
      <c r="Q65" s="13"/>
      <c r="R65" s="13"/>
      <c r="S65" s="13"/>
      <c r="T65" s="13"/>
      <c r="U65" s="14"/>
      <c r="V65" s="13"/>
      <c r="W65" s="13"/>
      <c r="X65" s="13"/>
      <c r="Y65" s="13"/>
      <c r="Z65" s="15"/>
      <c r="AA65" s="15"/>
    </row>
    <row r="66" spans="2:27" ht="3" customHeight="1" x14ac:dyDescent="0.25">
      <c r="B66" s="14"/>
      <c r="C66" s="301"/>
      <c r="D66" s="302"/>
      <c r="E66" s="142"/>
      <c r="F66" s="8"/>
      <c r="G66" s="8"/>
      <c r="H66" s="8"/>
      <c r="I66" s="8"/>
      <c r="J66" s="8"/>
      <c r="K66" s="8"/>
      <c r="L66" s="8"/>
      <c r="M66" s="8"/>
      <c r="N66" s="8"/>
      <c r="O66" s="8"/>
      <c r="P66" s="6"/>
      <c r="Q66" s="8"/>
      <c r="R66" s="8"/>
      <c r="S66" s="8"/>
      <c r="T66" s="8"/>
      <c r="U66" s="7"/>
      <c r="V66" s="8"/>
      <c r="W66" s="8"/>
      <c r="X66" s="8"/>
      <c r="Y66" s="8"/>
      <c r="Z66" s="6"/>
      <c r="AA66" s="15"/>
    </row>
    <row r="67" spans="2:27" ht="3" customHeight="1" x14ac:dyDescent="0.25">
      <c r="B67" s="14"/>
      <c r="C67" s="248" t="s">
        <v>112</v>
      </c>
      <c r="D67" s="297"/>
      <c r="E67" s="148"/>
      <c r="G67" s="146"/>
      <c r="H67" s="146"/>
      <c r="I67" s="146"/>
      <c r="J67" s="146"/>
      <c r="K67" s="146"/>
      <c r="P67" s="15"/>
      <c r="Q67" s="13"/>
      <c r="R67" s="13"/>
      <c r="S67" s="13"/>
      <c r="T67" s="13"/>
      <c r="U67" s="14"/>
      <c r="V67" s="13"/>
      <c r="W67" s="13"/>
      <c r="X67" s="13"/>
      <c r="Y67" s="13"/>
      <c r="Z67" s="15"/>
      <c r="AA67" s="15"/>
    </row>
    <row r="68" spans="2:27" ht="6" customHeight="1" x14ac:dyDescent="0.25">
      <c r="B68" s="14"/>
      <c r="C68" s="298"/>
      <c r="D68" s="297"/>
      <c r="E68" s="148"/>
      <c r="G68" s="135"/>
      <c r="H68" s="152"/>
      <c r="I68" s="152"/>
      <c r="J68" s="152"/>
      <c r="K68" s="152"/>
      <c r="P68" s="15"/>
      <c r="Q68" s="13"/>
      <c r="R68" s="13"/>
      <c r="S68" s="13"/>
      <c r="T68" s="13"/>
      <c r="U68" s="14"/>
      <c r="V68" s="13"/>
      <c r="W68" s="13"/>
      <c r="X68" s="13"/>
      <c r="Y68" s="13"/>
      <c r="Z68" s="15"/>
      <c r="AA68" s="15"/>
    </row>
    <row r="69" spans="2:27" ht="8.25" customHeight="1" x14ac:dyDescent="0.25">
      <c r="B69" s="14"/>
      <c r="C69" s="298"/>
      <c r="D69" s="297"/>
      <c r="E69" s="148"/>
      <c r="F69" s="288" t="str">
        <f>IF(ISNUMBER($D16),VLOOKUP($D$16,data_matchs!B4:AF62,MATCH("Scorer1",data_matchs!B4:AF4,0),FALSE),"")</f>
        <v>MORALES,MARCOS</v>
      </c>
      <c r="G69" s="288"/>
      <c r="H69" s="288"/>
      <c r="I69" s="288"/>
      <c r="J69" s="288"/>
      <c r="K69" s="288"/>
      <c r="L69" s="288"/>
      <c r="M69" s="288"/>
      <c r="N69" s="288"/>
      <c r="O69" s="288"/>
      <c r="P69" s="15"/>
      <c r="Q69" s="13"/>
      <c r="R69" s="283" t="str">
        <f>IF(ISNUMBER($D16),VLOOKUP($D$16,data_matchs!B4:AF62,MATCH("Scorer1code",data_matchs!B4:AF4,0),FALSE),"")</f>
        <v>ESA</v>
      </c>
      <c r="S69" s="284"/>
      <c r="T69" s="13"/>
      <c r="U69" s="14"/>
      <c r="V69" s="13"/>
      <c r="W69" s="13"/>
      <c r="X69" s="13"/>
      <c r="Y69" s="13"/>
      <c r="Z69" s="15"/>
      <c r="AA69" s="15"/>
    </row>
    <row r="70" spans="2:27" ht="9" customHeight="1" x14ac:dyDescent="0.25">
      <c r="B70" s="14"/>
      <c r="C70" s="299"/>
      <c r="D70" s="300"/>
      <c r="E70" s="149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15"/>
      <c r="Q70" s="13"/>
      <c r="R70" s="284"/>
      <c r="S70" s="284"/>
      <c r="T70" s="13"/>
      <c r="U70" s="14"/>
      <c r="V70" s="13"/>
      <c r="W70" s="13"/>
      <c r="X70" s="13"/>
      <c r="Y70" s="13"/>
      <c r="Z70" s="15"/>
      <c r="AA70" s="15"/>
    </row>
    <row r="71" spans="2:27" ht="6" customHeight="1" x14ac:dyDescent="0.25">
      <c r="B71" s="14"/>
      <c r="C71" s="299"/>
      <c r="D71" s="300"/>
      <c r="E71" s="149"/>
      <c r="G71" s="152"/>
      <c r="H71" s="152"/>
      <c r="I71" s="152"/>
      <c r="J71" s="152"/>
      <c r="K71" s="152"/>
      <c r="P71" s="15"/>
      <c r="Q71" s="13"/>
      <c r="R71" s="13"/>
      <c r="S71" s="13"/>
      <c r="T71" s="13"/>
      <c r="U71" s="14"/>
      <c r="V71" s="13"/>
      <c r="W71" s="13"/>
      <c r="X71" s="13"/>
      <c r="Y71" s="13"/>
      <c r="Z71" s="15"/>
      <c r="AA71" s="15"/>
    </row>
    <row r="72" spans="2:27" ht="3" customHeight="1" x14ac:dyDescent="0.25">
      <c r="B72" s="14"/>
      <c r="C72" s="301"/>
      <c r="D72" s="302"/>
      <c r="E72" s="142"/>
      <c r="F72" s="8"/>
      <c r="G72" s="8"/>
      <c r="H72" s="8"/>
      <c r="I72" s="8"/>
      <c r="J72" s="8"/>
      <c r="K72" s="8"/>
      <c r="L72" s="8"/>
      <c r="M72" s="8"/>
      <c r="N72" s="8"/>
      <c r="O72" s="8"/>
      <c r="P72" s="6"/>
      <c r="Q72" s="8"/>
      <c r="R72" s="8"/>
      <c r="S72" s="8"/>
      <c r="T72" s="8"/>
      <c r="U72" s="7"/>
      <c r="V72" s="8"/>
      <c r="W72" s="8"/>
      <c r="X72" s="8"/>
      <c r="Y72" s="8"/>
      <c r="Z72" s="6"/>
      <c r="AA72" s="15"/>
    </row>
    <row r="73" spans="2:27" ht="3" customHeight="1" x14ac:dyDescent="0.25">
      <c r="B73" s="14"/>
      <c r="C73" s="332" t="s">
        <v>113</v>
      </c>
      <c r="D73" s="333"/>
      <c r="E73" s="148"/>
      <c r="G73" s="146"/>
      <c r="H73" s="146"/>
      <c r="I73" s="146"/>
      <c r="J73" s="146"/>
      <c r="K73" s="146"/>
      <c r="P73" s="15"/>
      <c r="Q73" s="13"/>
      <c r="R73" s="13"/>
      <c r="S73" s="13"/>
      <c r="T73" s="13"/>
      <c r="U73" s="14"/>
      <c r="V73" s="13"/>
      <c r="W73" s="13"/>
      <c r="X73" s="13"/>
      <c r="Y73" s="13"/>
      <c r="Z73" s="15"/>
      <c r="AA73" s="15"/>
    </row>
    <row r="74" spans="2:27" ht="6" customHeight="1" x14ac:dyDescent="0.25">
      <c r="B74" s="14"/>
      <c r="C74" s="334"/>
      <c r="D74" s="335"/>
      <c r="E74" s="148"/>
      <c r="G74" s="135"/>
      <c r="H74" s="152"/>
      <c r="I74" s="152"/>
      <c r="J74" s="152"/>
      <c r="K74" s="152"/>
      <c r="P74" s="15"/>
      <c r="Q74" s="13"/>
      <c r="R74" s="13"/>
      <c r="S74" s="13"/>
      <c r="T74" s="13"/>
      <c r="U74" s="14"/>
      <c r="V74" s="13"/>
      <c r="W74" s="13"/>
      <c r="X74" s="13"/>
      <c r="Y74" s="13"/>
      <c r="Z74" s="15"/>
      <c r="AA74" s="15"/>
    </row>
    <row r="75" spans="2:27" ht="8.25" customHeight="1" x14ac:dyDescent="0.25">
      <c r="B75" s="14"/>
      <c r="C75" s="334"/>
      <c r="D75" s="335"/>
      <c r="E75" s="148"/>
      <c r="F75" s="288" t="str">
        <f>IF(ISNUMBER($D16),VLOOKUP($D$16,data_matchs!B4:AF62,MATCH("Scorer2",data_matchs!B4:AF4,0),FALSE),"")</f>
        <v>LOBOS,DAVID</v>
      </c>
      <c r="G75" s="288"/>
      <c r="H75" s="288"/>
      <c r="I75" s="288"/>
      <c r="J75" s="288"/>
      <c r="K75" s="288"/>
      <c r="L75" s="288"/>
      <c r="M75" s="288"/>
      <c r="N75" s="288"/>
      <c r="O75" s="288"/>
      <c r="P75" s="15"/>
      <c r="Q75" s="13"/>
      <c r="R75" s="283" t="str">
        <f>IF(ISNUMBER($D16),VLOOKUP($D$16,data_matchs!B4:AF62,MATCH("Scorer2code",data_matchs!B4:AF4,0),FALSE),"")</f>
        <v>ESA</v>
      </c>
      <c r="S75" s="284"/>
      <c r="T75" s="13"/>
      <c r="U75" s="14"/>
      <c r="V75" s="13"/>
      <c r="W75" s="13"/>
      <c r="X75" s="13"/>
      <c r="Y75" s="13"/>
      <c r="Z75" s="15"/>
      <c r="AA75" s="15"/>
    </row>
    <row r="76" spans="2:27" ht="9" customHeight="1" x14ac:dyDescent="0.25">
      <c r="B76" s="14"/>
      <c r="C76" s="336"/>
      <c r="D76" s="337"/>
      <c r="E76" s="149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15"/>
      <c r="Q76" s="13"/>
      <c r="R76" s="284"/>
      <c r="S76" s="284"/>
      <c r="T76" s="13"/>
      <c r="U76" s="14"/>
      <c r="V76" s="13"/>
      <c r="W76" s="13"/>
      <c r="X76" s="13"/>
      <c r="Y76" s="13"/>
      <c r="Z76" s="15"/>
      <c r="AA76" s="15"/>
    </row>
    <row r="77" spans="2:27" ht="6" customHeight="1" x14ac:dyDescent="0.25">
      <c r="B77" s="14"/>
      <c r="C77" s="336"/>
      <c r="D77" s="337"/>
      <c r="E77" s="149"/>
      <c r="G77" s="152"/>
      <c r="H77" s="152"/>
      <c r="I77" s="152"/>
      <c r="J77" s="152"/>
      <c r="K77" s="152"/>
      <c r="P77" s="15"/>
      <c r="Q77" s="13"/>
      <c r="R77" s="13"/>
      <c r="S77" s="13"/>
      <c r="T77" s="13"/>
      <c r="U77" s="14"/>
      <c r="V77" s="13"/>
      <c r="W77" s="13"/>
      <c r="X77" s="13"/>
      <c r="Y77" s="13"/>
      <c r="Z77" s="15"/>
      <c r="AA77" s="15"/>
    </row>
    <row r="78" spans="2:27" ht="3" customHeight="1" x14ac:dyDescent="0.25">
      <c r="B78" s="14"/>
      <c r="C78" s="338"/>
      <c r="D78" s="339"/>
      <c r="E78" s="142"/>
      <c r="F78" s="8"/>
      <c r="G78" s="8"/>
      <c r="H78" s="8"/>
      <c r="I78" s="8"/>
      <c r="J78" s="8"/>
      <c r="K78" s="8"/>
      <c r="L78" s="8"/>
      <c r="M78" s="8"/>
      <c r="N78" s="8"/>
      <c r="O78" s="8"/>
      <c r="P78" s="6"/>
      <c r="Q78" s="8"/>
      <c r="R78" s="8"/>
      <c r="S78" s="8"/>
      <c r="T78" s="8"/>
      <c r="U78" s="7"/>
      <c r="V78" s="8"/>
      <c r="W78" s="8"/>
      <c r="X78" s="8"/>
      <c r="Y78" s="8"/>
      <c r="Z78" s="6"/>
      <c r="AA78" s="15"/>
    </row>
    <row r="79" spans="2:27" ht="24.75" customHeight="1" x14ac:dyDescent="0.25"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5"/>
    </row>
    <row r="80" spans="2:27" s="21" customFormat="1" ht="13.5" customHeight="1" x14ac:dyDescent="0.25">
      <c r="B80" s="172"/>
      <c r="C80" s="173" t="s">
        <v>116</v>
      </c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4"/>
    </row>
    <row r="81" spans="2:27" ht="12" customHeight="1" x14ac:dyDescent="0.25"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5"/>
    </row>
    <row r="82" spans="2:27" ht="12" customHeight="1" x14ac:dyDescent="0.25">
      <c r="B82" s="14"/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15"/>
    </row>
    <row r="83" spans="2:27" ht="12" customHeight="1" x14ac:dyDescent="0.25">
      <c r="B83" s="14"/>
      <c r="C83" s="254" t="s">
        <v>117</v>
      </c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15"/>
    </row>
    <row r="84" spans="2:27" ht="12" customHeight="1" x14ac:dyDescent="0.25"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5"/>
    </row>
    <row r="85" spans="2:27" ht="20.100000000000001" customHeight="1" x14ac:dyDescent="0.25"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5"/>
    </row>
    <row r="86" spans="2:27" ht="21" customHeight="1" x14ac:dyDescent="0.25">
      <c r="B86" s="14"/>
      <c r="C86" s="131" t="s">
        <v>118</v>
      </c>
      <c r="D86" s="323"/>
      <c r="E86" s="324"/>
      <c r="F86" s="324"/>
      <c r="G86" s="324"/>
      <c r="H86" s="324"/>
      <c r="I86" s="324"/>
      <c r="J86" s="325"/>
      <c r="K86" s="13"/>
      <c r="L86" s="13"/>
      <c r="M86" s="13"/>
      <c r="N86" s="13"/>
      <c r="O86" s="131"/>
      <c r="P86" s="323"/>
      <c r="Q86" s="324"/>
      <c r="R86" s="324"/>
      <c r="S86" s="324"/>
      <c r="T86" s="324"/>
      <c r="U86" s="324"/>
      <c r="V86" s="324"/>
      <c r="W86" s="324"/>
      <c r="X86" s="325"/>
      <c r="Y86" s="13"/>
      <c r="Z86" s="13"/>
      <c r="AA86" s="15"/>
    </row>
    <row r="87" spans="2:27" ht="10.5" customHeight="1" x14ac:dyDescent="0.25">
      <c r="B87" s="14"/>
      <c r="C87" s="285" t="s">
        <v>119</v>
      </c>
      <c r="D87" s="326"/>
      <c r="E87" s="326"/>
      <c r="F87" s="326"/>
      <c r="G87" s="326"/>
      <c r="H87" s="326"/>
      <c r="I87" s="326"/>
      <c r="J87" s="326"/>
      <c r="K87" s="13"/>
      <c r="L87" s="13"/>
      <c r="M87" s="13"/>
      <c r="N87" s="13"/>
      <c r="O87" s="285"/>
      <c r="P87" s="326"/>
      <c r="Q87" s="326"/>
      <c r="R87" s="326"/>
      <c r="S87" s="326"/>
      <c r="T87" s="326"/>
      <c r="U87" s="326"/>
      <c r="V87" s="326"/>
      <c r="W87" s="326"/>
      <c r="X87" s="326"/>
      <c r="Y87" s="13"/>
      <c r="Z87" s="13"/>
      <c r="AA87" s="15"/>
    </row>
    <row r="88" spans="2:27" ht="10.5" customHeight="1" x14ac:dyDescent="0.25">
      <c r="B88" s="14"/>
      <c r="C88" s="285"/>
      <c r="D88" s="327"/>
      <c r="E88" s="327"/>
      <c r="F88" s="327"/>
      <c r="G88" s="327"/>
      <c r="H88" s="327"/>
      <c r="I88" s="327"/>
      <c r="J88" s="327"/>
      <c r="K88" s="13"/>
      <c r="L88" s="13"/>
      <c r="M88" s="13"/>
      <c r="N88" s="13"/>
      <c r="O88" s="285"/>
      <c r="P88" s="327"/>
      <c r="Q88" s="327"/>
      <c r="R88" s="327"/>
      <c r="S88" s="327"/>
      <c r="T88" s="327"/>
      <c r="U88" s="327"/>
      <c r="V88" s="327"/>
      <c r="W88" s="327"/>
      <c r="X88" s="327"/>
      <c r="Y88" s="13"/>
      <c r="Z88" s="13"/>
      <c r="AA88" s="15"/>
    </row>
    <row r="89" spans="2:27" ht="12" customHeight="1" x14ac:dyDescent="0.25">
      <c r="B89" s="14"/>
      <c r="C89" s="13"/>
      <c r="D89" s="254" t="s">
        <v>120</v>
      </c>
      <c r="E89" s="254"/>
      <c r="F89" s="254"/>
      <c r="G89" s="254"/>
      <c r="H89" s="254"/>
      <c r="I89" s="254"/>
      <c r="J89" s="254"/>
      <c r="K89" s="13"/>
      <c r="L89" s="13"/>
      <c r="M89" s="13"/>
      <c r="N89" s="254" t="s">
        <v>121</v>
      </c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15"/>
    </row>
    <row r="90" spans="2:27" ht="12" customHeight="1" x14ac:dyDescent="0.25">
      <c r="B90" s="14"/>
      <c r="C90" s="13"/>
      <c r="D90" s="254"/>
      <c r="E90" s="254"/>
      <c r="F90" s="254"/>
      <c r="G90" s="254"/>
      <c r="H90" s="254"/>
      <c r="I90" s="254"/>
      <c r="J90" s="254"/>
      <c r="K90" s="13"/>
      <c r="L90" s="13"/>
      <c r="M90" s="13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15"/>
    </row>
    <row r="91" spans="2:27" ht="30" customHeight="1" x14ac:dyDescent="0.25"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6"/>
    </row>
    <row r="92" spans="2:27" ht="12" customHeight="1" x14ac:dyDescent="0.25">
      <c r="AA92" s="93" t="str">
        <f>CONCATENATE(menu!$B$2," - M-2 - ",menu!$B$3," - ",menu!$B$4," - ",menu!$B$5)</f>
        <v>FIVB Official forms - M-2 - 21.07.2011 - FIVB © 2011 - version 18</v>
      </c>
    </row>
  </sheetData>
  <sheetProtection selectLockedCells="1"/>
  <mergeCells count="68">
    <mergeCell ref="C49:D54"/>
    <mergeCell ref="F51:O52"/>
    <mergeCell ref="R51:S52"/>
    <mergeCell ref="C55:D60"/>
    <mergeCell ref="F57:O58"/>
    <mergeCell ref="R57:S58"/>
    <mergeCell ref="C67:D72"/>
    <mergeCell ref="F69:O70"/>
    <mergeCell ref="R69:S70"/>
    <mergeCell ref="C61:D66"/>
    <mergeCell ref="F63:O64"/>
    <mergeCell ref="R63:S64"/>
    <mergeCell ref="C87:C88"/>
    <mergeCell ref="C82:Z82"/>
    <mergeCell ref="H16:I17"/>
    <mergeCell ref="M16:R17"/>
    <mergeCell ref="C16:C17"/>
    <mergeCell ref="C21:D24"/>
    <mergeCell ref="C83:Z83"/>
    <mergeCell ref="G16:G17"/>
    <mergeCell ref="C37:D42"/>
    <mergeCell ref="F39:O40"/>
    <mergeCell ref="R39:S40"/>
    <mergeCell ref="F33:O34"/>
    <mergeCell ref="C73:D78"/>
    <mergeCell ref="F27:O28"/>
    <mergeCell ref="F75:O76"/>
    <mergeCell ref="R75:S76"/>
    <mergeCell ref="D90:J90"/>
    <mergeCell ref="N89:Z89"/>
    <mergeCell ref="N90:Z90"/>
    <mergeCell ref="P86:X86"/>
    <mergeCell ref="D89:J89"/>
    <mergeCell ref="D86:J86"/>
    <mergeCell ref="P87:X88"/>
    <mergeCell ref="D87:J88"/>
    <mergeCell ref="O87:O88"/>
    <mergeCell ref="R45:S46"/>
    <mergeCell ref="Q13:R14"/>
    <mergeCell ref="R27:S28"/>
    <mergeCell ref="F22:H23"/>
    <mergeCell ref="F45:O46"/>
    <mergeCell ref="D16:F17"/>
    <mergeCell ref="J16:J17"/>
    <mergeCell ref="C43:D48"/>
    <mergeCell ref="S13:T14"/>
    <mergeCell ref="D13:O14"/>
    <mergeCell ref="M21:P22"/>
    <mergeCell ref="M23:P24"/>
    <mergeCell ref="S16:U17"/>
    <mergeCell ref="R33:S34"/>
    <mergeCell ref="Q21:T24"/>
    <mergeCell ref="C25:D30"/>
    <mergeCell ref="C31:D36"/>
    <mergeCell ref="C4:Q10"/>
    <mergeCell ref="W12:X12"/>
    <mergeCell ref="R8:R9"/>
    <mergeCell ref="S8:Z9"/>
    <mergeCell ref="C13:C14"/>
    <mergeCell ref="K16:L17"/>
    <mergeCell ref="Y12:Z12"/>
    <mergeCell ref="U21:Z22"/>
    <mergeCell ref="U23:W24"/>
    <mergeCell ref="X23:Z24"/>
    <mergeCell ref="V16:Z17"/>
    <mergeCell ref="W13:X14"/>
    <mergeCell ref="Y13:Z14"/>
    <mergeCell ref="U13:V14"/>
  </mergeCells>
  <phoneticPr fontId="2" type="noConversion"/>
  <conditionalFormatting sqref="D13:O14 S13:T14 W13:Z14 D16:F17 H16:J17 M16:R17 V16:Z17 I22:K23 F27 R27:S28 F33 R33:S34 G38:K39 F39 N39:O40 R39:S40 G44:K45 F45 N45:O46 R45:S46">
    <cfRule type="expression" dxfId="8" priority="9" stopIfTrue="1">
      <formula>$A$1=2</formula>
    </cfRule>
  </conditionalFormatting>
  <conditionalFormatting sqref="G50:K51 F51 N51:O52 R51:S52">
    <cfRule type="expression" dxfId="7" priority="4" stopIfTrue="1">
      <formula>$A$1=2</formula>
    </cfRule>
  </conditionalFormatting>
  <conditionalFormatting sqref="G56:K57 F57 N57:O58 R57:S58">
    <cfRule type="expression" dxfId="6" priority="3" stopIfTrue="1">
      <formula>$A$1=2</formula>
    </cfRule>
  </conditionalFormatting>
  <conditionalFormatting sqref="G62:K63 F63 N63:O64 R63:S64 G68:K69 F69 N69:O70 R69:S70">
    <cfRule type="expression" dxfId="5" priority="2" stopIfTrue="1">
      <formula>$A$1=2</formula>
    </cfRule>
  </conditionalFormatting>
  <conditionalFormatting sqref="G74:K75 F75 N75:O76 R75:S76">
    <cfRule type="expression" dxfId="4" priority="1" stopIfTrue="1">
      <formula>$A$1=2</formula>
    </cfRule>
  </conditionalFormatting>
  <printOptions horizontalCentered="1"/>
  <pageMargins left="0.39000000000000007" right="0.39000000000000007" top="0.59" bottom="0.59" header="0.04" footer="0"/>
  <pageSetup scale="92" orientation="portrait" errors="NA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8" r:id="rId4" name="Group Box 4">
              <controlPr defaultSize="0" print="0" autoFill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5" name="Option Button 5">
              <controlPr defaultSize="0" autoFill="0" autoLine="0" autoPict="0">
                <anchor moveWithCells="1">
                  <from>
                    <xdr:col>21</xdr:col>
                    <xdr:colOff>47625</xdr:colOff>
                    <xdr:row>26</xdr:row>
                    <xdr:rowOff>0</xdr:rowOff>
                  </from>
                  <to>
                    <xdr:col>22</xdr:col>
                    <xdr:colOff>171450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6" name="Option Button 7">
              <controlPr defaultSize="0" autoFill="0" autoLine="0" autoPict="0">
                <anchor moveWithCells="1">
                  <from>
                    <xdr:col>24</xdr:col>
                    <xdr:colOff>9525</xdr:colOff>
                    <xdr:row>26</xdr:row>
                    <xdr:rowOff>0</xdr:rowOff>
                  </from>
                  <to>
                    <xdr:col>25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7" name="Group Box 24">
              <controlPr defaultSize="0" print="0" autoFill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8" name="Option Button 25">
              <controlPr defaultSize="0" autoFill="0" autoLine="0" autoPict="0">
                <anchor moveWithCells="1">
                  <from>
                    <xdr:col>21</xdr:col>
                    <xdr:colOff>47625</xdr:colOff>
                    <xdr:row>32</xdr:row>
                    <xdr:rowOff>0</xdr:rowOff>
                  </from>
                  <to>
                    <xdr:col>22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9" name="Option Button 26">
              <controlPr defaultSize="0" autoFill="0" autoLine="0" autoPict="0">
                <anchor moveWithCells="1">
                  <from>
                    <xdr:col>24</xdr:col>
                    <xdr:colOff>9525</xdr:colOff>
                    <xdr:row>32</xdr:row>
                    <xdr:rowOff>0</xdr:rowOff>
                  </from>
                  <to>
                    <xdr:col>25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10" name="Group Box 30">
              <controlPr defaultSize="0" print="0" autoFill="0" autoPict="0">
                <anchor moveWithCells="1">
                  <from>
                    <xdr:col>20</xdr:col>
                    <xdr:colOff>0</xdr:colOff>
                    <xdr:row>42</xdr:row>
                    <xdr:rowOff>0</xdr:rowOff>
                  </from>
                  <to>
                    <xdr:col>26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11" name="Option Button 31">
              <controlPr defaultSize="0" autoFill="0" autoLine="0" autoPict="0">
                <anchor moveWithCells="1">
                  <from>
                    <xdr:col>21</xdr:col>
                    <xdr:colOff>47625</xdr:colOff>
                    <xdr:row>44</xdr:row>
                    <xdr:rowOff>0</xdr:rowOff>
                  </from>
                  <to>
                    <xdr:col>22</xdr:col>
                    <xdr:colOff>171450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2" name="Option Button 32">
              <controlPr defaultSize="0" autoFill="0" autoLine="0" autoPict="0">
                <anchor moveWithCells="1">
                  <from>
                    <xdr:col>24</xdr:col>
                    <xdr:colOff>9525</xdr:colOff>
                    <xdr:row>44</xdr:row>
                    <xdr:rowOff>0</xdr:rowOff>
                  </from>
                  <to>
                    <xdr:col>25</xdr:col>
                    <xdr:colOff>57150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13" name="Button 43">
              <controlPr defaultSize="0" print="0" autoFill="0" autoPict="0" macro="[0]!HomeReturn">
                <anchor moveWithCells="1" sizeWithCells="1">
                  <from>
                    <xdr:col>1</xdr:col>
                    <xdr:colOff>9525</xdr:colOff>
                    <xdr:row>1</xdr:row>
                    <xdr:rowOff>57150</xdr:rowOff>
                  </from>
                  <to>
                    <xdr:col>2</xdr:col>
                    <xdr:colOff>304800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14" name="Group Box 45">
              <controlPr defaultSize="0" print="0" autoFill="0" autoPict="0">
                <anchor moveWithCells="1">
                  <from>
                    <xdr:col>20</xdr:col>
                    <xdr:colOff>0</xdr:colOff>
                    <xdr:row>36</xdr:row>
                    <xdr:rowOff>0</xdr:rowOff>
                  </from>
                  <to>
                    <xdr:col>26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15" name="Option Button 46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0</xdr:rowOff>
                  </from>
                  <to>
                    <xdr:col>22</xdr:col>
                    <xdr:colOff>171450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6" name="Option Button 47">
              <controlPr defaultSize="0" autoFill="0" autoLine="0" autoPict="0">
                <anchor moveWithCells="1">
                  <from>
                    <xdr:col>24</xdr:col>
                    <xdr:colOff>9525</xdr:colOff>
                    <xdr:row>38</xdr:row>
                    <xdr:rowOff>0</xdr:rowOff>
                  </from>
                  <to>
                    <xdr:col>25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17" name="Group Box 63">
              <controlPr defaultSize="0" print="0" autoFill="0" autoPict="0">
                <anchor moveWithCells="1">
                  <from>
                    <xdr:col>20</xdr:col>
                    <xdr:colOff>0</xdr:colOff>
                    <xdr:row>48</xdr:row>
                    <xdr:rowOff>0</xdr:rowOff>
                  </from>
                  <to>
                    <xdr:col>26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18" name="Option Button 64">
              <controlPr defaultSize="0" autoFill="0" autoLine="0" autoPict="0">
                <anchor moveWithCells="1">
                  <from>
                    <xdr:col>21</xdr:col>
                    <xdr:colOff>47625</xdr:colOff>
                    <xdr:row>50</xdr:row>
                    <xdr:rowOff>0</xdr:rowOff>
                  </from>
                  <to>
                    <xdr:col>22</xdr:col>
                    <xdr:colOff>171450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19" name="Option Button 65">
              <controlPr defaultSize="0" autoFill="0" autoLine="0" autoPict="0">
                <anchor moveWithCells="1">
                  <from>
                    <xdr:col>24</xdr:col>
                    <xdr:colOff>9525</xdr:colOff>
                    <xdr:row>50</xdr:row>
                    <xdr:rowOff>0</xdr:rowOff>
                  </from>
                  <to>
                    <xdr:col>25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0" name="Group Box 66">
              <controlPr defaultSize="0" print="0" autoFill="0" autoPict="0">
                <anchor moveWithCells="1">
                  <from>
                    <xdr:col>20</xdr:col>
                    <xdr:colOff>0</xdr:colOff>
                    <xdr:row>48</xdr:row>
                    <xdr:rowOff>0</xdr:rowOff>
                  </from>
                  <to>
                    <xdr:col>26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21" name="Group Box 69">
              <controlPr defaultSize="0" print="0" autoFill="0" autoPict="0">
                <anchor moveWithCells="1">
                  <from>
                    <xdr:col>20</xdr:col>
                    <xdr:colOff>0</xdr:colOff>
                    <xdr:row>54</xdr:row>
                    <xdr:rowOff>0</xdr:rowOff>
                  </from>
                  <to>
                    <xdr:col>26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22" name="Option Button 70">
              <controlPr defaultSize="0" autoFill="0" autoLine="0" autoPict="0">
                <anchor moveWithCells="1">
                  <from>
                    <xdr:col>21</xdr:col>
                    <xdr:colOff>47625</xdr:colOff>
                    <xdr:row>56</xdr:row>
                    <xdr:rowOff>0</xdr:rowOff>
                  </from>
                  <to>
                    <xdr:col>22</xdr:col>
                    <xdr:colOff>171450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23" name="Option Button 71">
              <controlPr defaultSize="0" autoFill="0" autoLine="0" autoPict="0">
                <anchor moveWithCells="1">
                  <from>
                    <xdr:col>24</xdr:col>
                    <xdr:colOff>9525</xdr:colOff>
                    <xdr:row>56</xdr:row>
                    <xdr:rowOff>0</xdr:rowOff>
                  </from>
                  <to>
                    <xdr:col>25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24" name="Group Box 72">
              <controlPr defaultSize="0" print="0" autoFill="0" autoPict="0">
                <anchor moveWithCells="1">
                  <from>
                    <xdr:col>20</xdr:col>
                    <xdr:colOff>0</xdr:colOff>
                    <xdr:row>66</xdr:row>
                    <xdr:rowOff>0</xdr:rowOff>
                  </from>
                  <to>
                    <xdr:col>26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25" name="Option Button 73">
              <controlPr defaultSize="0" autoFill="0" autoLine="0" autoPict="0">
                <anchor moveWithCells="1">
                  <from>
                    <xdr:col>21</xdr:col>
                    <xdr:colOff>47625</xdr:colOff>
                    <xdr:row>68</xdr:row>
                    <xdr:rowOff>0</xdr:rowOff>
                  </from>
                  <to>
                    <xdr:col>22</xdr:col>
                    <xdr:colOff>171450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26" name="Option Button 74">
              <controlPr defaultSize="0" autoFill="0" autoLine="0" autoPict="0">
                <anchor moveWithCells="1">
                  <from>
                    <xdr:col>24</xdr:col>
                    <xdr:colOff>9525</xdr:colOff>
                    <xdr:row>68</xdr:row>
                    <xdr:rowOff>0</xdr:rowOff>
                  </from>
                  <to>
                    <xdr:col>25</xdr:col>
                    <xdr:colOff>57150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27" name="Group Box 75">
              <controlPr defaultSize="0" print="0" autoFill="0" autoPict="0">
                <anchor moveWithCells="1">
                  <from>
                    <xdr:col>20</xdr:col>
                    <xdr:colOff>0</xdr:colOff>
                    <xdr:row>60</xdr:row>
                    <xdr:rowOff>0</xdr:rowOff>
                  </from>
                  <to>
                    <xdr:col>26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28" name="Option Button 76">
              <controlPr defaultSize="0" autoFill="0" autoLine="0" autoPict="0">
                <anchor moveWithCells="1">
                  <from>
                    <xdr:col>21</xdr:col>
                    <xdr:colOff>47625</xdr:colOff>
                    <xdr:row>62</xdr:row>
                    <xdr:rowOff>0</xdr:rowOff>
                  </from>
                  <to>
                    <xdr:col>22</xdr:col>
                    <xdr:colOff>171450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29" name="Option Button 77">
              <controlPr defaultSize="0" autoFill="0" autoLine="0" autoPict="0">
                <anchor moveWithCells="1">
                  <from>
                    <xdr:col>24</xdr:col>
                    <xdr:colOff>9525</xdr:colOff>
                    <xdr:row>62</xdr:row>
                    <xdr:rowOff>0</xdr:rowOff>
                  </from>
                  <to>
                    <xdr:col>25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30" name="Group Box 81">
              <controlPr defaultSize="0" print="0" autoFill="0" autoPict="0">
                <anchor moveWithCells="1">
                  <from>
                    <xdr:col>20</xdr:col>
                    <xdr:colOff>0</xdr:colOff>
                    <xdr:row>72</xdr:row>
                    <xdr:rowOff>0</xdr:rowOff>
                  </from>
                  <to>
                    <xdr:col>26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31" name="Option Button 82">
              <controlPr defaultSize="0" autoFill="0" autoLine="0" autoPict="0">
                <anchor moveWithCells="1">
                  <from>
                    <xdr:col>21</xdr:col>
                    <xdr:colOff>47625</xdr:colOff>
                    <xdr:row>74</xdr:row>
                    <xdr:rowOff>0</xdr:rowOff>
                  </from>
                  <to>
                    <xdr:col>22</xdr:col>
                    <xdr:colOff>171450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32" name="Option Button 83">
              <controlPr defaultSize="0" autoFill="0" autoLine="0" autoPict="0">
                <anchor moveWithCells="1">
                  <from>
                    <xdr:col>24</xdr:col>
                    <xdr:colOff>9525</xdr:colOff>
                    <xdr:row>74</xdr:row>
                    <xdr:rowOff>0</xdr:rowOff>
                  </from>
                  <to>
                    <xdr:col>25</xdr:col>
                    <xdr:colOff>57150</xdr:colOff>
                    <xdr:row>76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3"/>
  <dimension ref="A1:AB387"/>
  <sheetViews>
    <sheetView showGridLines="0" showRowColHeaders="0" topLeftCell="A10" zoomScale="90" zoomScaleNormal="90" zoomScalePageLayoutView="125" workbookViewId="0">
      <selection activeCell="D27" sqref="D27"/>
    </sheetView>
  </sheetViews>
  <sheetFormatPr baseColWidth="10" defaultColWidth="11.42578125" defaultRowHeight="12.75" x14ac:dyDescent="0.25"/>
  <cols>
    <col min="1" max="1" width="2.140625" style="2" customWidth="1"/>
    <col min="2" max="2" width="1.140625" style="2" customWidth="1"/>
    <col min="3" max="3" width="6.7109375" style="2" customWidth="1"/>
    <col min="4" max="4" width="4.42578125" style="2" customWidth="1"/>
    <col min="5" max="5" width="3.7109375" style="2" customWidth="1"/>
    <col min="6" max="6" width="7.28515625" style="2" customWidth="1"/>
    <col min="7" max="7" width="2.28515625" style="2" customWidth="1"/>
    <col min="8" max="8" width="3.7109375" style="2" customWidth="1"/>
    <col min="9" max="9" width="2.140625" style="2" customWidth="1"/>
    <col min="10" max="10" width="5.85546875" style="2" customWidth="1"/>
    <col min="11" max="11" width="1.42578125" style="2" customWidth="1"/>
    <col min="12" max="12" width="4.42578125" style="2" customWidth="1"/>
    <col min="13" max="13" width="2.85546875" style="2" customWidth="1"/>
    <col min="14" max="15" width="3.140625" style="2" customWidth="1"/>
    <col min="16" max="16" width="4.42578125" style="2" customWidth="1"/>
    <col min="17" max="17" width="0.42578125" style="2" customWidth="1"/>
    <col min="18" max="18" width="0.85546875" style="2" customWidth="1"/>
    <col min="19" max="19" width="4.42578125" style="2" customWidth="1"/>
    <col min="20" max="20" width="2.140625" style="2" customWidth="1"/>
    <col min="21" max="21" width="4.7109375" style="2" customWidth="1"/>
    <col min="22" max="22" width="4.28515625" style="2" customWidth="1"/>
    <col min="23" max="23" width="6.28515625" style="2" customWidth="1"/>
    <col min="24" max="24" width="2.85546875" style="2" customWidth="1"/>
    <col min="25" max="25" width="1.42578125" style="2" customWidth="1"/>
    <col min="26" max="26" width="3.85546875" style="2" customWidth="1"/>
    <col min="27" max="27" width="1.140625" style="2" customWidth="1"/>
    <col min="28" max="16384" width="11.42578125" style="2"/>
  </cols>
  <sheetData>
    <row r="1" spans="1:27" hidden="1" x14ac:dyDescent="0.25">
      <c r="A1" s="2">
        <f>menu!B1</f>
        <v>1</v>
      </c>
      <c r="B1" s="10"/>
      <c r="C1" s="10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idden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idden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idden="1" x14ac:dyDescent="0.25">
      <c r="B4" s="10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idden="1" x14ac:dyDescent="0.25">
      <c r="B5" s="10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idden="1" x14ac:dyDescent="0.25">
      <c r="B6" s="10"/>
      <c r="C6" s="9"/>
      <c r="D6" s="9"/>
      <c r="E6" s="9"/>
      <c r="F6" s="9"/>
      <c r="G6" s="9"/>
      <c r="H6" s="9"/>
      <c r="I6" s="10"/>
      <c r="J6" s="9"/>
      <c r="K6" s="9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idden="1" x14ac:dyDescent="0.25">
      <c r="B7" s="10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idden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idden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22.5" customHeight="1" x14ac:dyDescent="0.25">
      <c r="A10" s="1"/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</row>
    <row r="11" spans="1:27" ht="6" customHeight="1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90"/>
    </row>
    <row r="12" spans="1:27" ht="12" customHeight="1" x14ac:dyDescent="0.25">
      <c r="B12" s="14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175"/>
      <c r="P12" s="17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5"/>
    </row>
    <row r="13" spans="1:27" ht="11.1" customHeight="1" x14ac:dyDescent="0.25">
      <c r="B13" s="14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175"/>
      <c r="P13" s="17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5"/>
    </row>
    <row r="14" spans="1:27" ht="12.75" customHeight="1" x14ac:dyDescent="0.25">
      <c r="B14" s="14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189"/>
      <c r="P14" s="17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5"/>
    </row>
    <row r="15" spans="1:27" ht="9.9499999999999993" customHeight="1" x14ac:dyDescent="0.25">
      <c r="B15" s="14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189"/>
      <c r="P15" s="13"/>
      <c r="Q15" s="13"/>
      <c r="R15" s="13"/>
      <c r="S15" s="13"/>
      <c r="T15" s="13"/>
      <c r="U15" s="13"/>
      <c r="V15" s="31"/>
      <c r="W15" s="31"/>
      <c r="X15" s="31"/>
      <c r="Y15" s="31"/>
      <c r="Z15" s="31"/>
      <c r="AA15" s="15"/>
    </row>
    <row r="16" spans="1:27" ht="12.75" customHeight="1" x14ac:dyDescent="0.25">
      <c r="B16" s="14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176"/>
      <c r="P16" s="256" t="s">
        <v>41</v>
      </c>
      <c r="Q16" s="38"/>
      <c r="R16" s="40"/>
      <c r="S16" s="340" t="s">
        <v>42</v>
      </c>
      <c r="T16" s="340"/>
      <c r="U16" s="340"/>
      <c r="V16" s="340"/>
      <c r="W16" s="13"/>
      <c r="X16" s="13"/>
      <c r="Y16" s="13"/>
      <c r="Z16" s="35"/>
      <c r="AA16" s="15"/>
    </row>
    <row r="17" spans="2:27" ht="12.75" customHeight="1" x14ac:dyDescent="0.25">
      <c r="B17" s="14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176"/>
      <c r="P17" s="257"/>
      <c r="Q17" s="33"/>
      <c r="R17" s="31"/>
      <c r="S17" s="341"/>
      <c r="T17" s="341"/>
      <c r="U17" s="341"/>
      <c r="V17" s="341"/>
      <c r="W17" s="31"/>
      <c r="X17" s="31"/>
      <c r="Y17" s="31"/>
      <c r="Z17" s="36"/>
      <c r="AA17" s="32"/>
    </row>
    <row r="18" spans="2:27" ht="6" customHeight="1" x14ac:dyDescent="0.25"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7"/>
      <c r="N18" s="37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</row>
    <row r="19" spans="2:27" ht="6" customHeight="1" x14ac:dyDescent="0.25"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</row>
    <row r="20" spans="2:27" ht="11.25" customHeight="1" x14ac:dyDescent="0.25">
      <c r="B20" s="22"/>
      <c r="C20" s="28" t="s">
        <v>122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</row>
    <row r="21" spans="2:27" ht="3" customHeight="1" x14ac:dyDescent="0.25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</row>
    <row r="22" spans="2:27" ht="10.5" customHeight="1" x14ac:dyDescent="0.25">
      <c r="B22" s="14"/>
      <c r="C22" s="264" t="s">
        <v>38</v>
      </c>
      <c r="D22" s="277" t="str">
        <f ca="1">IF(ISNUMBER(D25),VLOOKUP(D25,INDIRECT(data_matchs!$E$1),MATCH("City",data_matchs!$A$4:$BF$4,0)-1,FALSE)," ")</f>
        <v>San José</v>
      </c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2"/>
      <c r="R22" s="13"/>
      <c r="S22" s="285" t="s">
        <v>100</v>
      </c>
      <c r="T22" s="356"/>
      <c r="U22" s="362" t="str">
        <f ca="1">IF(ISNUMBER(D25),VLOOKUP(D25,INDIRECT(data_matchs!$E$1),MATCH("Date",data_matchs!$A$4:$BF$4,0)-1,FALSE)," ")</f>
        <v>07.06.2018</v>
      </c>
      <c r="V22" s="363"/>
      <c r="W22" s="342" t="s">
        <v>39</v>
      </c>
      <c r="X22" s="344" t="str">
        <f>IF(ISNUMBER($D25),MID(VLOOKUP($D$25,data_matchs!B4:AF62,MATCH("TimeStart",data_matchs!B4:AF4,0),FALSE),1,2),"")</f>
        <v>17</v>
      </c>
      <c r="Y22" s="345"/>
      <c r="Z22" s="295" t="str">
        <f>IF(ISNUMBER($D25),MID(VLOOKUP($D$25,data_matchs!B4:AF62,MATCH("TimeStart",data_matchs!B4:AF4,0),FALSE),3,2),"")</f>
        <v>00</v>
      </c>
      <c r="AA22" s="15"/>
    </row>
    <row r="23" spans="2:27" ht="10.5" customHeight="1" x14ac:dyDescent="0.25">
      <c r="B23" s="14"/>
      <c r="C23" s="264"/>
      <c r="D23" s="353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5"/>
      <c r="R23" s="13"/>
      <c r="S23" s="356"/>
      <c r="T23" s="356"/>
      <c r="U23" s="364"/>
      <c r="V23" s="365"/>
      <c r="W23" s="342"/>
      <c r="X23" s="346"/>
      <c r="Y23" s="347"/>
      <c r="Z23" s="381"/>
      <c r="AA23" s="15"/>
    </row>
    <row r="24" spans="2:27" ht="6" customHeight="1" x14ac:dyDescent="0.25">
      <c r="B24" s="14"/>
      <c r="C24" s="2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3"/>
      <c r="P24" s="20"/>
      <c r="Q24" s="13"/>
      <c r="R24" s="29"/>
      <c r="S24" s="29"/>
      <c r="T24" s="29"/>
      <c r="U24" s="13"/>
      <c r="V24" s="13"/>
      <c r="W24" s="16"/>
      <c r="X24" s="13"/>
      <c r="Y24" s="13"/>
      <c r="Z24" s="13"/>
      <c r="AA24" s="15"/>
    </row>
    <row r="25" spans="2:27" ht="10.5" customHeight="1" x14ac:dyDescent="0.25">
      <c r="B25" s="14"/>
      <c r="C25" s="25" t="s">
        <v>43</v>
      </c>
      <c r="D25" s="349">
        <v>5</v>
      </c>
      <c r="E25" s="20"/>
      <c r="F25" s="264" t="s">
        <v>45</v>
      </c>
      <c r="G25" s="277" t="str">
        <f ca="1">IF(ISNUMBER(D25),VLOOKUP(D25,INDIRECT(data_matchs!$E$1),MATCH("TeamA",data_matchs!$A$4:$BF$4,0)-1,FALSE)," ")</f>
        <v>HON</v>
      </c>
      <c r="H25" s="279"/>
      <c r="I25" s="275" t="s">
        <v>46</v>
      </c>
      <c r="J25" s="295" t="str">
        <f ca="1">IF(ISNUMBER(D25),VLOOKUP(D25,INDIRECT(data_matchs!$E$1),MATCH("TeamB",data_matchs!$A$4:$BF$4,0)-1,FALSE)," ")</f>
        <v>USA</v>
      </c>
      <c r="K25" s="20"/>
      <c r="L25" s="264" t="s">
        <v>47</v>
      </c>
      <c r="M25" s="277" t="str">
        <f ca="1">IF(ISNUMBER(D25),VLOOKUP(D25,INDIRECT(data_matchs!$E$1),MATCH("Hall",data_matchs!$A$4:$BF$4,0)-1,FALSE)," ")</f>
        <v>Gimnasio Nacional</v>
      </c>
      <c r="N25" s="307"/>
      <c r="O25" s="307"/>
      <c r="P25" s="307"/>
      <c r="Q25" s="357"/>
      <c r="R25" s="13"/>
      <c r="S25" s="275" t="s">
        <v>101</v>
      </c>
      <c r="T25" s="275"/>
      <c r="U25" s="264"/>
      <c r="V25" s="277" t="str">
        <f ca="1">IF(ISNUMBER(D25),VLOOKUP(D25,INDIRECT(data_matchs!$E$1),MATCH("Phase",data_matchs!$A$4:$BF$4,0)-1,FALSE)," ")</f>
        <v>Classification</v>
      </c>
      <c r="W25" s="307"/>
      <c r="X25" s="307"/>
      <c r="Y25" s="307"/>
      <c r="Z25" s="357"/>
      <c r="AA25" s="15"/>
    </row>
    <row r="26" spans="2:27" ht="10.5" customHeight="1" x14ac:dyDescent="0.25">
      <c r="B26" s="14"/>
      <c r="C26" s="25" t="s">
        <v>44</v>
      </c>
      <c r="D26" s="350"/>
      <c r="E26" s="20"/>
      <c r="F26" s="264"/>
      <c r="G26" s="348"/>
      <c r="H26" s="282"/>
      <c r="I26" s="275"/>
      <c r="J26" s="360"/>
      <c r="K26" s="20"/>
      <c r="L26" s="264"/>
      <c r="M26" s="348"/>
      <c r="N26" s="358"/>
      <c r="O26" s="358"/>
      <c r="P26" s="358"/>
      <c r="Q26" s="359"/>
      <c r="R26" s="13"/>
      <c r="S26" s="275"/>
      <c r="T26" s="275"/>
      <c r="U26" s="264"/>
      <c r="V26" s="348"/>
      <c r="W26" s="358"/>
      <c r="X26" s="358"/>
      <c r="Y26" s="358"/>
      <c r="Z26" s="359"/>
      <c r="AA26" s="15"/>
    </row>
    <row r="27" spans="2:27" ht="6" customHeight="1" x14ac:dyDescent="0.25">
      <c r="B27" s="34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31"/>
      <c r="P27" s="42"/>
      <c r="Q27" s="31"/>
      <c r="R27" s="43"/>
      <c r="S27" s="43"/>
      <c r="T27" s="43"/>
      <c r="U27" s="31"/>
      <c r="V27" s="31"/>
      <c r="W27" s="44"/>
      <c r="X27" s="31"/>
      <c r="Y27" s="31"/>
      <c r="Z27" s="31"/>
      <c r="AA27" s="32"/>
    </row>
    <row r="28" spans="2:27" ht="6" customHeight="1" x14ac:dyDescent="0.25">
      <c r="B28" s="14"/>
      <c r="C28" s="25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3"/>
      <c r="P28" s="20"/>
      <c r="Q28" s="13"/>
      <c r="R28" s="29"/>
      <c r="S28" s="29"/>
      <c r="T28" s="29"/>
      <c r="U28" s="13"/>
      <c r="V28" s="13"/>
      <c r="W28" s="16"/>
      <c r="X28" s="13"/>
      <c r="Y28" s="13"/>
      <c r="Z28" s="13"/>
      <c r="AA28" s="15"/>
    </row>
    <row r="29" spans="2:27" ht="10.5" customHeight="1" x14ac:dyDescent="0.25">
      <c r="B29" s="14"/>
      <c r="C29" s="264" t="s">
        <v>123</v>
      </c>
      <c r="D29" s="277" t="str">
        <f ca="1">IF(ISNUMBER($D$25),VLOOKUP($D$25,INDIRECT(data_matchs!$E$1),MATCH("Ref1",data_matchs!$A$4:$BF$4,0)-1,FALSE)," ")</f>
        <v>Yeimy Hernández</v>
      </c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9"/>
      <c r="V29" s="13"/>
      <c r="W29" s="275" t="s">
        <v>48</v>
      </c>
      <c r="X29" s="13"/>
      <c r="Y29" s="277" t="str">
        <f ca="1">IF(ISNUMBER($D$25),VLOOKUP($D$25,INDIRECT(data_matchs!$E$1),MATCH("Ref1Code",data_matchs!$A$4:$BF$4,0)-1,FALSE)," ")</f>
        <v>DOM</v>
      </c>
      <c r="Z29" s="357"/>
      <c r="AA29" s="15"/>
    </row>
    <row r="30" spans="2:27" ht="10.5" customHeight="1" x14ac:dyDescent="0.25">
      <c r="B30" s="14"/>
      <c r="C30" s="264"/>
      <c r="D30" s="280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2"/>
      <c r="V30" s="13"/>
      <c r="W30" s="275"/>
      <c r="X30" s="13"/>
      <c r="Y30" s="348"/>
      <c r="Z30" s="359"/>
      <c r="AA30" s="15"/>
    </row>
    <row r="31" spans="2:27" ht="3.75" customHeight="1" x14ac:dyDescent="0.25"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5"/>
    </row>
    <row r="32" spans="2:27" ht="11.25" customHeight="1" x14ac:dyDescent="0.25">
      <c r="B32" s="14"/>
      <c r="C32" s="275" t="s">
        <v>124</v>
      </c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5"/>
    </row>
    <row r="33" spans="2:27" ht="9.75" customHeight="1" x14ac:dyDescent="0.25">
      <c r="B33" s="14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5"/>
    </row>
    <row r="34" spans="2:27" ht="3" customHeight="1" x14ac:dyDescent="0.25"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5"/>
    </row>
    <row r="35" spans="2:27" ht="11.25" customHeight="1" x14ac:dyDescent="0.25">
      <c r="B35" s="14"/>
      <c r="C35" s="74" t="s">
        <v>125</v>
      </c>
      <c r="D35" s="74"/>
      <c r="E35" s="74"/>
      <c r="F35" s="74"/>
      <c r="G35" s="74"/>
      <c r="H35" s="74"/>
      <c r="I35" s="13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5"/>
    </row>
    <row r="36" spans="2:27" ht="7.5" customHeight="1" x14ac:dyDescent="0.25">
      <c r="B36" s="14"/>
      <c r="C36" s="74"/>
      <c r="D36" s="74"/>
      <c r="E36" s="74"/>
      <c r="F36" s="74"/>
      <c r="G36" s="74"/>
      <c r="H36" s="74"/>
      <c r="I36" s="13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5"/>
    </row>
    <row r="37" spans="2:27" ht="11.25" customHeight="1" x14ac:dyDescent="0.25">
      <c r="B37" s="14"/>
      <c r="C37" s="74" t="s">
        <v>126</v>
      </c>
      <c r="D37" s="74"/>
      <c r="E37" s="74"/>
      <c r="F37" s="74"/>
      <c r="G37" s="74"/>
      <c r="H37" s="74"/>
      <c r="I37" s="13"/>
      <c r="J37" s="343" t="s">
        <v>50</v>
      </c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15"/>
    </row>
    <row r="38" spans="2:27" ht="7.5" customHeight="1" x14ac:dyDescent="0.25">
      <c r="B38" s="14"/>
      <c r="C38" s="74"/>
      <c r="D38" s="74"/>
      <c r="E38" s="74"/>
      <c r="F38" s="74"/>
      <c r="G38" s="74"/>
      <c r="H38" s="74"/>
      <c r="I38" s="13"/>
      <c r="J38" s="343"/>
      <c r="K38" s="343"/>
      <c r="L38" s="343"/>
      <c r="M38" s="343"/>
      <c r="N38" s="343"/>
      <c r="O38" s="343"/>
      <c r="P38" s="343"/>
      <c r="Q38" s="343"/>
      <c r="R38" s="343"/>
      <c r="S38" s="343"/>
      <c r="T38" s="343"/>
      <c r="U38" s="343"/>
      <c r="V38" s="343"/>
      <c r="W38" s="343"/>
      <c r="X38" s="343"/>
      <c r="Y38" s="343"/>
      <c r="Z38" s="343"/>
      <c r="AA38" s="15"/>
    </row>
    <row r="39" spans="2:27" ht="11.25" customHeight="1" x14ac:dyDescent="0.25">
      <c r="B39" s="14"/>
      <c r="C39" s="74" t="s">
        <v>49</v>
      </c>
      <c r="D39" s="74"/>
      <c r="E39" s="74"/>
      <c r="F39" s="74"/>
      <c r="G39" s="74"/>
      <c r="H39" s="74"/>
      <c r="I39" s="13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5"/>
    </row>
    <row r="40" spans="2:27" ht="11.25" customHeight="1" x14ac:dyDescent="0.25">
      <c r="B40" s="14"/>
      <c r="C40" s="74"/>
      <c r="D40" s="74"/>
      <c r="E40" s="74"/>
      <c r="F40" s="74"/>
      <c r="G40" s="74"/>
      <c r="H40" s="74"/>
      <c r="I40" s="13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15"/>
    </row>
    <row r="41" spans="2:27" ht="11.25" customHeight="1" x14ac:dyDescent="0.25">
      <c r="B41" s="14"/>
      <c r="C41" s="74" t="s">
        <v>127</v>
      </c>
      <c r="D41" s="74"/>
      <c r="E41" s="74"/>
      <c r="F41" s="74"/>
      <c r="G41" s="74"/>
      <c r="H41" s="74"/>
      <c r="I41" s="13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15"/>
    </row>
    <row r="42" spans="2:27" ht="6" customHeight="1" x14ac:dyDescent="0.25">
      <c r="B42" s="14"/>
      <c r="C42" s="74"/>
      <c r="D42" s="74"/>
      <c r="E42" s="74"/>
      <c r="F42" s="74"/>
      <c r="G42" s="74"/>
      <c r="H42" s="74"/>
      <c r="I42" s="13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15"/>
    </row>
    <row r="43" spans="2:27" ht="11.25" customHeight="1" x14ac:dyDescent="0.25">
      <c r="B43" s="14"/>
      <c r="C43" s="74" t="s">
        <v>128</v>
      </c>
      <c r="D43" s="74"/>
      <c r="E43" s="74"/>
      <c r="F43" s="74"/>
      <c r="G43" s="74"/>
      <c r="H43" s="74"/>
      <c r="I43" s="13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15"/>
    </row>
    <row r="44" spans="2:27" ht="11.25" customHeight="1" x14ac:dyDescent="0.25">
      <c r="B44" s="34"/>
      <c r="C44" s="75"/>
      <c r="D44" s="75"/>
      <c r="E44" s="75"/>
      <c r="F44" s="75"/>
      <c r="G44" s="75"/>
      <c r="H44" s="75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2"/>
    </row>
    <row r="45" spans="2:27" ht="3" customHeight="1" x14ac:dyDescent="0.25"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5"/>
    </row>
    <row r="46" spans="2:27" ht="11.25" customHeight="1" x14ac:dyDescent="0.25">
      <c r="B46" s="14"/>
      <c r="C46" s="13" t="s">
        <v>129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5"/>
    </row>
    <row r="47" spans="2:27" ht="7.5" customHeight="1" x14ac:dyDescent="0.25">
      <c r="B47" s="14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5"/>
    </row>
    <row r="48" spans="2:27" ht="6" customHeight="1" x14ac:dyDescent="0.25">
      <c r="B48" s="14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5"/>
    </row>
    <row r="49" spans="2:28" ht="11.25" customHeight="1" x14ac:dyDescent="0.25">
      <c r="B49" s="14"/>
      <c r="C49" s="254" t="s">
        <v>130</v>
      </c>
      <c r="D49" s="254"/>
      <c r="E49" s="254"/>
      <c r="F49" s="254"/>
      <c r="G49" s="254"/>
      <c r="H49" s="18"/>
      <c r="I49" s="13"/>
      <c r="J49" s="254" t="s">
        <v>131</v>
      </c>
      <c r="K49" s="254"/>
      <c r="L49" s="254"/>
      <c r="M49" s="254"/>
      <c r="N49" s="254"/>
      <c r="O49" s="254"/>
      <c r="P49" s="254"/>
      <c r="Q49" s="254"/>
      <c r="R49" s="13"/>
      <c r="S49" s="254" t="s">
        <v>132</v>
      </c>
      <c r="T49" s="254"/>
      <c r="U49" s="254"/>
      <c r="V49" s="254"/>
      <c r="W49" s="254"/>
      <c r="X49" s="254"/>
      <c r="Y49" s="254"/>
      <c r="Z49" s="254"/>
      <c r="AA49" s="15"/>
      <c r="AB49" s="2" t="s">
        <v>133</v>
      </c>
    </row>
    <row r="50" spans="2:28" ht="1.5" customHeight="1" x14ac:dyDescent="0.25"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6"/>
    </row>
    <row r="51" spans="2:28" ht="10.5" customHeight="1" x14ac:dyDescent="0.25">
      <c r="AA51" s="93" t="str">
        <f>CONCATENATE(menu!$B$2," - R-2 - ",menu!$B$3," - ",menu!$B$4," - ",menu!$B$5)</f>
        <v>FIVB Official forms - R-2 - 21.07.2011 - FIVB © 2011 - version 18</v>
      </c>
    </row>
    <row r="52" spans="2:28" ht="63" customHeight="1" x14ac:dyDescent="0.25">
      <c r="AA52" s="93"/>
    </row>
    <row r="53" spans="2:28" ht="6" customHeight="1" x14ac:dyDescent="0.25">
      <c r="B53" s="87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9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90"/>
    </row>
    <row r="54" spans="2:28" ht="12" customHeight="1" x14ac:dyDescent="0.25">
      <c r="B54" s="14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175"/>
      <c r="P54" s="17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5"/>
    </row>
    <row r="55" spans="2:28" ht="11.1" customHeight="1" x14ac:dyDescent="0.25">
      <c r="B55" s="14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175"/>
      <c r="P55" s="17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5"/>
    </row>
    <row r="56" spans="2:28" ht="11.1" customHeight="1" x14ac:dyDescent="0.25">
      <c r="B56" s="14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189"/>
      <c r="P56" s="17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5"/>
    </row>
    <row r="57" spans="2:28" ht="9.9499999999999993" customHeight="1" x14ac:dyDescent="0.25">
      <c r="B57" s="14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189"/>
      <c r="P57" s="13"/>
      <c r="Q57" s="13"/>
      <c r="R57" s="13"/>
      <c r="S57" s="13"/>
      <c r="T57" s="13"/>
      <c r="U57" s="13"/>
      <c r="V57" s="31"/>
      <c r="W57" s="31"/>
      <c r="X57" s="31"/>
      <c r="Y57" s="31"/>
      <c r="Z57" s="31"/>
      <c r="AA57" s="15"/>
    </row>
    <row r="58" spans="2:28" ht="12.75" customHeight="1" x14ac:dyDescent="0.25">
      <c r="B58" s="14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176"/>
      <c r="P58" s="256" t="s">
        <v>41</v>
      </c>
      <c r="Q58" s="38"/>
      <c r="R58" s="40"/>
      <c r="S58" s="340" t="s">
        <v>42</v>
      </c>
      <c r="T58" s="340"/>
      <c r="U58" s="340"/>
      <c r="V58" s="340"/>
      <c r="W58" s="13"/>
      <c r="X58" s="13"/>
      <c r="Y58" s="13"/>
      <c r="Z58" s="35"/>
      <c r="AA58" s="15"/>
    </row>
    <row r="59" spans="2:28" ht="12.75" customHeight="1" x14ac:dyDescent="0.25">
      <c r="B59" s="14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176"/>
      <c r="P59" s="257"/>
      <c r="Q59" s="33"/>
      <c r="R59" s="31"/>
      <c r="S59" s="341"/>
      <c r="T59" s="341"/>
      <c r="U59" s="341"/>
      <c r="V59" s="341"/>
      <c r="W59" s="31"/>
      <c r="X59" s="31"/>
      <c r="Y59" s="31"/>
      <c r="Z59" s="36"/>
      <c r="AA59" s="32"/>
    </row>
    <row r="60" spans="2:28" ht="6" customHeight="1" x14ac:dyDescent="0.25">
      <c r="B60" s="34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7"/>
      <c r="N60" s="37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2"/>
    </row>
    <row r="61" spans="2:28" ht="6" customHeight="1" x14ac:dyDescent="0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4"/>
    </row>
    <row r="62" spans="2:28" ht="11.25" customHeight="1" x14ac:dyDescent="0.25">
      <c r="B62" s="22"/>
      <c r="C62" s="28" t="s">
        <v>122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4"/>
    </row>
    <row r="63" spans="2:28" ht="1.5" customHeight="1" x14ac:dyDescent="0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4"/>
    </row>
    <row r="64" spans="2:28" ht="10.5" customHeight="1" x14ac:dyDescent="0.25">
      <c r="B64" s="14"/>
      <c r="C64" s="264" t="s">
        <v>38</v>
      </c>
      <c r="D64" s="277" t="str">
        <f ca="1">$D$22</f>
        <v>San José</v>
      </c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2"/>
      <c r="R64" s="13"/>
      <c r="S64" s="285" t="s">
        <v>100</v>
      </c>
      <c r="T64" s="356"/>
      <c r="U64" s="362" t="str">
        <f ca="1">$U$22</f>
        <v>07.06.2018</v>
      </c>
      <c r="V64" s="363"/>
      <c r="W64" s="342" t="s">
        <v>39</v>
      </c>
      <c r="X64" s="344" t="str">
        <f>$X$22</f>
        <v>17</v>
      </c>
      <c r="Y64" s="345"/>
      <c r="Z64" s="295" t="str">
        <f>$Z$22</f>
        <v>00</v>
      </c>
      <c r="AA64" s="15"/>
    </row>
    <row r="65" spans="2:27" ht="10.5" customHeight="1" x14ac:dyDescent="0.25">
      <c r="B65" s="14"/>
      <c r="C65" s="264"/>
      <c r="D65" s="353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5"/>
      <c r="R65" s="13"/>
      <c r="S65" s="356"/>
      <c r="T65" s="356"/>
      <c r="U65" s="364"/>
      <c r="V65" s="365"/>
      <c r="W65" s="342"/>
      <c r="X65" s="346"/>
      <c r="Y65" s="347"/>
      <c r="Z65" s="381"/>
      <c r="AA65" s="15"/>
    </row>
    <row r="66" spans="2:27" ht="6" customHeight="1" x14ac:dyDescent="0.25">
      <c r="B66" s="14"/>
      <c r="C66" s="25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13"/>
      <c r="P66" s="20"/>
      <c r="Q66" s="13"/>
      <c r="R66" s="29"/>
      <c r="S66" s="29"/>
      <c r="T66" s="29"/>
      <c r="U66" s="13"/>
      <c r="V66" s="13"/>
      <c r="W66" s="16"/>
      <c r="X66" s="13"/>
      <c r="Y66" s="13"/>
      <c r="Z66" s="13"/>
      <c r="AA66" s="15"/>
    </row>
    <row r="67" spans="2:27" ht="10.5" customHeight="1" x14ac:dyDescent="0.25">
      <c r="B67" s="14"/>
      <c r="C67" s="25" t="s">
        <v>43</v>
      </c>
      <c r="D67" s="382">
        <f>IF(ISNUMBER($D$25),$D$25,"")</f>
        <v>5</v>
      </c>
      <c r="E67" s="20"/>
      <c r="F67" s="264" t="s">
        <v>45</v>
      </c>
      <c r="G67" s="277" t="str">
        <f ca="1">$G$25</f>
        <v>HON</v>
      </c>
      <c r="H67" s="279"/>
      <c r="I67" s="275" t="s">
        <v>46</v>
      </c>
      <c r="J67" s="295" t="str">
        <f ca="1">$J$25</f>
        <v>USA</v>
      </c>
      <c r="K67" s="20"/>
      <c r="L67" s="264" t="s">
        <v>47</v>
      </c>
      <c r="M67" s="277" t="str">
        <f ca="1">$M$25</f>
        <v>Gimnasio Nacional</v>
      </c>
      <c r="N67" s="307"/>
      <c r="O67" s="307"/>
      <c r="P67" s="307"/>
      <c r="Q67" s="357"/>
      <c r="R67" s="13"/>
      <c r="S67" s="275" t="s">
        <v>101</v>
      </c>
      <c r="T67" s="275"/>
      <c r="U67" s="264"/>
      <c r="V67" s="277" t="str">
        <f ca="1">$V$25</f>
        <v>Classification</v>
      </c>
      <c r="W67" s="307"/>
      <c r="X67" s="307"/>
      <c r="Y67" s="307"/>
      <c r="Z67" s="357"/>
      <c r="AA67" s="15"/>
    </row>
    <row r="68" spans="2:27" ht="10.5" customHeight="1" x14ac:dyDescent="0.25">
      <c r="B68" s="14"/>
      <c r="C68" s="25" t="s">
        <v>44</v>
      </c>
      <c r="D68" s="383"/>
      <c r="E68" s="20"/>
      <c r="F68" s="264"/>
      <c r="G68" s="348"/>
      <c r="H68" s="282"/>
      <c r="I68" s="275"/>
      <c r="J68" s="360"/>
      <c r="K68" s="20"/>
      <c r="L68" s="264"/>
      <c r="M68" s="348"/>
      <c r="N68" s="358"/>
      <c r="O68" s="358"/>
      <c r="P68" s="358"/>
      <c r="Q68" s="359"/>
      <c r="R68" s="13"/>
      <c r="S68" s="275"/>
      <c r="T68" s="275"/>
      <c r="U68" s="264"/>
      <c r="V68" s="348"/>
      <c r="W68" s="358"/>
      <c r="X68" s="358"/>
      <c r="Y68" s="358"/>
      <c r="Z68" s="359"/>
      <c r="AA68" s="15"/>
    </row>
    <row r="69" spans="2:27" ht="6" customHeight="1" x14ac:dyDescent="0.25">
      <c r="B69" s="34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1"/>
      <c r="P69" s="42"/>
      <c r="Q69" s="31"/>
      <c r="R69" s="43"/>
      <c r="S69" s="43"/>
      <c r="T69" s="43"/>
      <c r="U69" s="31"/>
      <c r="V69" s="31"/>
      <c r="W69" s="44"/>
      <c r="X69" s="31"/>
      <c r="Y69" s="31"/>
      <c r="Z69" s="31"/>
      <c r="AA69" s="32"/>
    </row>
    <row r="70" spans="2:27" ht="6" customHeight="1" x14ac:dyDescent="0.25">
      <c r="B70" s="14"/>
      <c r="C70" s="25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13"/>
      <c r="P70" s="20"/>
      <c r="Q70" s="13"/>
      <c r="R70" s="29"/>
      <c r="S70" s="29"/>
      <c r="T70" s="29"/>
      <c r="U70" s="13"/>
      <c r="V70" s="13"/>
      <c r="W70" s="16"/>
      <c r="X70" s="13"/>
      <c r="Y70" s="13"/>
      <c r="Z70" s="13"/>
      <c r="AA70" s="15"/>
    </row>
    <row r="71" spans="2:27" ht="10.5" customHeight="1" x14ac:dyDescent="0.25">
      <c r="B71" s="14"/>
      <c r="C71" s="264" t="s">
        <v>123</v>
      </c>
      <c r="D71" s="277" t="str">
        <f ca="1">IF(ISNUMBER($D$25),VLOOKUP($D$25,INDIRECT(data_matchs!$E$1),MATCH("Ref2",data_matchs!$A$4:$BF$4,0)-1,FALSE)," ")</f>
        <v>Raú Mejía</v>
      </c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9"/>
      <c r="V71" s="13"/>
      <c r="W71" s="275" t="s">
        <v>48</v>
      </c>
      <c r="X71" s="13"/>
      <c r="Y71" s="277" t="str">
        <f ca="1">IF(ISNUMBER($D$25),VLOOKUP($D$25,INDIRECT(data_matchs!$E$1),MATCH("Ref2Code",data_matchs!$A$4:$BF$4,0)-1,FALSE)," ")</f>
        <v>GUA</v>
      </c>
      <c r="Z71" s="357"/>
      <c r="AA71" s="15"/>
    </row>
    <row r="72" spans="2:27" ht="10.5" customHeight="1" x14ac:dyDescent="0.25">
      <c r="B72" s="14"/>
      <c r="C72" s="264"/>
      <c r="D72" s="280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  <c r="U72" s="282"/>
      <c r="V72" s="13"/>
      <c r="W72" s="275"/>
      <c r="X72" s="13"/>
      <c r="Y72" s="348"/>
      <c r="Z72" s="359"/>
      <c r="AA72" s="15"/>
    </row>
    <row r="73" spans="2:27" ht="3.75" customHeight="1" x14ac:dyDescent="0.25"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5"/>
    </row>
    <row r="74" spans="2:27" ht="11.25" customHeight="1" x14ac:dyDescent="0.25">
      <c r="B74" s="14"/>
      <c r="C74" s="275" t="s">
        <v>124</v>
      </c>
      <c r="D74" s="275"/>
      <c r="E74" s="275"/>
      <c r="F74" s="275"/>
      <c r="G74" s="275"/>
      <c r="H74" s="275"/>
      <c r="I74" s="275"/>
      <c r="J74" s="275"/>
      <c r="K74" s="275"/>
      <c r="L74" s="275"/>
      <c r="M74" s="275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5"/>
    </row>
    <row r="75" spans="2:27" ht="9.75" customHeight="1" x14ac:dyDescent="0.25">
      <c r="B75" s="14"/>
      <c r="C75" s="275"/>
      <c r="D75" s="275"/>
      <c r="E75" s="275"/>
      <c r="F75" s="275"/>
      <c r="G75" s="275"/>
      <c r="H75" s="275"/>
      <c r="I75" s="275"/>
      <c r="J75" s="275"/>
      <c r="K75" s="275"/>
      <c r="L75" s="275"/>
      <c r="M75" s="275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5"/>
    </row>
    <row r="76" spans="2:27" ht="3" customHeight="1" x14ac:dyDescent="0.25"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5"/>
    </row>
    <row r="77" spans="2:27" ht="11.25" customHeight="1" x14ac:dyDescent="0.25">
      <c r="B77" s="14"/>
      <c r="C77" s="74" t="s">
        <v>125</v>
      </c>
      <c r="D77" s="74"/>
      <c r="E77" s="74"/>
      <c r="F77" s="74"/>
      <c r="G77" s="74"/>
      <c r="H77" s="74"/>
      <c r="I77" s="13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5"/>
    </row>
    <row r="78" spans="2:27" ht="7.5" customHeight="1" x14ac:dyDescent="0.25">
      <c r="B78" s="14"/>
      <c r="C78" s="74"/>
      <c r="D78" s="74"/>
      <c r="E78" s="74"/>
      <c r="F78" s="74"/>
      <c r="G78" s="74"/>
      <c r="H78" s="74"/>
      <c r="I78" s="13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5"/>
    </row>
    <row r="79" spans="2:27" ht="11.25" customHeight="1" x14ac:dyDescent="0.25">
      <c r="B79" s="14"/>
      <c r="C79" s="74" t="s">
        <v>126</v>
      </c>
      <c r="D79" s="74"/>
      <c r="E79" s="74"/>
      <c r="F79" s="74"/>
      <c r="G79" s="74"/>
      <c r="H79" s="74"/>
      <c r="I79" s="13"/>
      <c r="J79" s="384" t="s">
        <v>50</v>
      </c>
      <c r="K79" s="384"/>
      <c r="L79" s="384"/>
      <c r="M79" s="384"/>
      <c r="N79" s="384"/>
      <c r="O79" s="384"/>
      <c r="P79" s="384"/>
      <c r="Q79" s="384"/>
      <c r="R79" s="384"/>
      <c r="S79" s="384"/>
      <c r="T79" s="384"/>
      <c r="U79" s="384"/>
      <c r="V79" s="384"/>
      <c r="W79" s="384"/>
      <c r="X79" s="384"/>
      <c r="Y79" s="384"/>
      <c r="Z79" s="384"/>
      <c r="AA79" s="15"/>
    </row>
    <row r="80" spans="2:27" ht="7.5" customHeight="1" x14ac:dyDescent="0.25">
      <c r="B80" s="14"/>
      <c r="C80" s="74"/>
      <c r="D80" s="74"/>
      <c r="E80" s="74"/>
      <c r="F80" s="74"/>
      <c r="G80" s="74"/>
      <c r="H80" s="74"/>
      <c r="I80" s="13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15"/>
    </row>
    <row r="81" spans="2:27" ht="11.25" customHeight="1" x14ac:dyDescent="0.25">
      <c r="B81" s="14"/>
      <c r="C81" s="74" t="s">
        <v>49</v>
      </c>
      <c r="D81" s="74"/>
      <c r="E81" s="74"/>
      <c r="F81" s="74"/>
      <c r="G81" s="74"/>
      <c r="H81" s="74"/>
      <c r="I81" s="13"/>
      <c r="J81" s="384"/>
      <c r="K81" s="384"/>
      <c r="L81" s="384"/>
      <c r="M81" s="384"/>
      <c r="N81" s="384"/>
      <c r="O81" s="384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  <c r="AA81" s="15"/>
    </row>
    <row r="82" spans="2:27" ht="11.25" customHeight="1" x14ac:dyDescent="0.25">
      <c r="B82" s="14"/>
      <c r="C82" s="74"/>
      <c r="D82" s="74"/>
      <c r="E82" s="74"/>
      <c r="F82" s="74"/>
      <c r="G82" s="74"/>
      <c r="H82" s="74"/>
      <c r="I82" s="13"/>
      <c r="J82" s="380"/>
      <c r="K82" s="380"/>
      <c r="L82" s="380"/>
      <c r="M82" s="380"/>
      <c r="N82" s="380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  <c r="Z82" s="380"/>
      <c r="AA82" s="15"/>
    </row>
    <row r="83" spans="2:27" ht="11.25" customHeight="1" x14ac:dyDescent="0.25">
      <c r="B83" s="14"/>
      <c r="C83" s="74" t="s">
        <v>127</v>
      </c>
      <c r="D83" s="74"/>
      <c r="E83" s="74"/>
      <c r="F83" s="74"/>
      <c r="G83" s="74"/>
      <c r="H83" s="74"/>
      <c r="I83" s="13"/>
      <c r="J83" s="380"/>
      <c r="K83" s="380"/>
      <c r="L83" s="380"/>
      <c r="M83" s="380"/>
      <c r="N83" s="380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  <c r="Z83" s="380"/>
      <c r="AA83" s="15"/>
    </row>
    <row r="84" spans="2:27" ht="6" customHeight="1" x14ac:dyDescent="0.25">
      <c r="B84" s="14"/>
      <c r="C84" s="74"/>
      <c r="D84" s="74"/>
      <c r="E84" s="74"/>
      <c r="F84" s="74"/>
      <c r="G84" s="74"/>
      <c r="H84" s="74"/>
      <c r="I84" s="13"/>
      <c r="J84" s="380"/>
      <c r="K84" s="380"/>
      <c r="L84" s="380"/>
      <c r="M84" s="380"/>
      <c r="N84" s="380"/>
      <c r="O84" s="380"/>
      <c r="P84" s="380"/>
      <c r="Q84" s="380"/>
      <c r="R84" s="380"/>
      <c r="S84" s="380"/>
      <c r="T84" s="380"/>
      <c r="U84" s="380"/>
      <c r="V84" s="380"/>
      <c r="W84" s="380"/>
      <c r="X84" s="380"/>
      <c r="Y84" s="380"/>
      <c r="Z84" s="380"/>
      <c r="AA84" s="15"/>
    </row>
    <row r="85" spans="2:27" ht="11.25" customHeight="1" x14ac:dyDescent="0.25">
      <c r="B85" s="14"/>
      <c r="C85" s="74" t="s">
        <v>128</v>
      </c>
      <c r="D85" s="74"/>
      <c r="E85" s="74"/>
      <c r="F85" s="74"/>
      <c r="G85" s="74"/>
      <c r="H85" s="74"/>
      <c r="I85" s="13"/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0"/>
      <c r="X85" s="380"/>
      <c r="Y85" s="380"/>
      <c r="Z85" s="380"/>
      <c r="AA85" s="15"/>
    </row>
    <row r="86" spans="2:27" ht="11.25" customHeight="1" x14ac:dyDescent="0.25">
      <c r="B86" s="34"/>
      <c r="C86" s="75"/>
      <c r="D86" s="75"/>
      <c r="E86" s="75"/>
      <c r="F86" s="75"/>
      <c r="G86" s="75"/>
      <c r="H86" s="75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</row>
    <row r="87" spans="2:27" ht="3" customHeight="1" x14ac:dyDescent="0.25"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5"/>
    </row>
    <row r="88" spans="2:27" ht="11.25" customHeight="1" x14ac:dyDescent="0.25">
      <c r="B88" s="14"/>
      <c r="C88" s="13" t="s">
        <v>129</v>
      </c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5"/>
    </row>
    <row r="89" spans="2:27" ht="7.5" customHeight="1" x14ac:dyDescent="0.25"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5"/>
    </row>
    <row r="90" spans="2:27" ht="14.25" customHeight="1" x14ac:dyDescent="0.25"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5"/>
    </row>
    <row r="91" spans="2:27" ht="11.25" customHeight="1" x14ac:dyDescent="0.25">
      <c r="B91" s="14"/>
      <c r="C91" s="254" t="s">
        <v>130</v>
      </c>
      <c r="D91" s="254"/>
      <c r="E91" s="254"/>
      <c r="F91" s="254"/>
      <c r="G91" s="254"/>
      <c r="H91" s="18"/>
      <c r="I91" s="13"/>
      <c r="J91" s="254" t="s">
        <v>131</v>
      </c>
      <c r="K91" s="254"/>
      <c r="L91" s="254"/>
      <c r="M91" s="254"/>
      <c r="N91" s="254"/>
      <c r="O91" s="254"/>
      <c r="P91" s="254"/>
      <c r="Q91" s="254"/>
      <c r="R91" s="13"/>
      <c r="S91" s="254" t="s">
        <v>132</v>
      </c>
      <c r="T91" s="254"/>
      <c r="U91" s="254"/>
      <c r="V91" s="254"/>
      <c r="W91" s="254"/>
      <c r="X91" s="254"/>
      <c r="Y91" s="254"/>
      <c r="Z91" s="254"/>
      <c r="AA91" s="15"/>
    </row>
    <row r="92" spans="2:27" ht="1.5" customHeight="1" x14ac:dyDescent="0.25">
      <c r="B92" s="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6"/>
    </row>
    <row r="93" spans="2:27" ht="10.5" customHeight="1" x14ac:dyDescent="0.25">
      <c r="AA93" s="93" t="str">
        <f>CONCATENATE(menu!$B$2," - R-2 - ",menu!$B$3," - ",menu!$B$4," - ",menu!$B$5)</f>
        <v>FIVB Official forms - R-2 - 21.07.2011 - FIVB © 2011 - version 18</v>
      </c>
    </row>
    <row r="95" spans="2:27" ht="6" customHeight="1" x14ac:dyDescent="0.25">
      <c r="B95" s="87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9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90"/>
    </row>
    <row r="96" spans="2:27" ht="12" customHeight="1" x14ac:dyDescent="0.25">
      <c r="B96" s="14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175"/>
      <c r="P96" s="17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5"/>
    </row>
    <row r="97" spans="2:27" ht="11.1" customHeight="1" x14ac:dyDescent="0.25">
      <c r="B97" s="14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175"/>
      <c r="P97" s="17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5"/>
    </row>
    <row r="98" spans="2:27" ht="11.1" customHeight="1" x14ac:dyDescent="0.25">
      <c r="B98" s="14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189"/>
      <c r="P98" s="17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5"/>
    </row>
    <row r="99" spans="2:27" ht="9.9499999999999993" customHeight="1" x14ac:dyDescent="0.25">
      <c r="B99" s="14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189"/>
      <c r="P99" s="13"/>
      <c r="Q99" s="13"/>
      <c r="R99" s="13"/>
      <c r="S99" s="13"/>
      <c r="T99" s="13"/>
      <c r="U99" s="13"/>
      <c r="V99" s="31"/>
      <c r="W99" s="31"/>
      <c r="X99" s="31"/>
      <c r="Y99" s="31"/>
      <c r="Z99" s="31"/>
      <c r="AA99" s="15"/>
    </row>
    <row r="100" spans="2:27" ht="12.75" customHeight="1" x14ac:dyDescent="0.25">
      <c r="B100" s="14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176"/>
      <c r="P100" s="256" t="s">
        <v>41</v>
      </c>
      <c r="Q100" s="38"/>
      <c r="R100" s="40"/>
      <c r="S100" s="340" t="s">
        <v>42</v>
      </c>
      <c r="T100" s="340"/>
      <c r="U100" s="340"/>
      <c r="V100" s="340"/>
      <c r="W100" s="13"/>
      <c r="X100" s="13"/>
      <c r="Y100" s="13"/>
      <c r="Z100" s="35"/>
      <c r="AA100" s="15"/>
    </row>
    <row r="101" spans="2:27" ht="12.75" customHeight="1" x14ac:dyDescent="0.25">
      <c r="B101" s="14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176"/>
      <c r="P101" s="257"/>
      <c r="Q101" s="33"/>
      <c r="R101" s="31"/>
      <c r="S101" s="341"/>
      <c r="T101" s="341"/>
      <c r="U101" s="341"/>
      <c r="V101" s="341"/>
      <c r="W101" s="31"/>
      <c r="X101" s="31"/>
      <c r="Y101" s="31"/>
      <c r="Z101" s="36"/>
      <c r="AA101" s="32"/>
    </row>
    <row r="102" spans="2:27" ht="6" customHeight="1" x14ac:dyDescent="0.25">
      <c r="B102" s="34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7"/>
      <c r="N102" s="37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2"/>
    </row>
    <row r="103" spans="2:27" ht="6" customHeight="1" x14ac:dyDescent="0.25"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4"/>
    </row>
    <row r="104" spans="2:27" ht="11.25" customHeight="1" x14ac:dyDescent="0.25">
      <c r="B104" s="22"/>
      <c r="C104" s="28" t="s">
        <v>122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4"/>
    </row>
    <row r="105" spans="2:27" ht="1.5" customHeight="1" x14ac:dyDescent="0.25"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4"/>
    </row>
    <row r="106" spans="2:27" ht="10.5" customHeight="1" x14ac:dyDescent="0.25">
      <c r="B106" s="14"/>
      <c r="C106" s="264" t="s">
        <v>38</v>
      </c>
      <c r="D106" s="277" t="str">
        <f ca="1">$D$22</f>
        <v>San José</v>
      </c>
      <c r="E106" s="351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2"/>
      <c r="R106" s="13"/>
      <c r="S106" s="285" t="s">
        <v>100</v>
      </c>
      <c r="T106" s="356"/>
      <c r="U106" s="362" t="str">
        <f ca="1">$U$22</f>
        <v>07.06.2018</v>
      </c>
      <c r="V106" s="363"/>
      <c r="W106" s="342" t="s">
        <v>39</v>
      </c>
      <c r="X106" s="344" t="str">
        <f>$X$22</f>
        <v>17</v>
      </c>
      <c r="Y106" s="345"/>
      <c r="Z106" s="295" t="str">
        <f>$Z$22</f>
        <v>00</v>
      </c>
      <c r="AA106" s="15"/>
    </row>
    <row r="107" spans="2:27" ht="10.5" customHeight="1" x14ac:dyDescent="0.25">
      <c r="B107" s="14"/>
      <c r="C107" s="264"/>
      <c r="D107" s="353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5"/>
      <c r="R107" s="13"/>
      <c r="S107" s="356"/>
      <c r="T107" s="356"/>
      <c r="U107" s="364"/>
      <c r="V107" s="365"/>
      <c r="W107" s="342"/>
      <c r="X107" s="346"/>
      <c r="Y107" s="347"/>
      <c r="Z107" s="381"/>
      <c r="AA107" s="15"/>
    </row>
    <row r="108" spans="2:27" ht="6" customHeight="1" x14ac:dyDescent="0.25">
      <c r="B108" s="14"/>
      <c r="C108" s="25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13"/>
      <c r="P108" s="20"/>
      <c r="Q108" s="13"/>
      <c r="R108" s="29"/>
      <c r="S108" s="29"/>
      <c r="T108" s="29"/>
      <c r="U108" s="13"/>
      <c r="V108" s="13"/>
      <c r="W108" s="16"/>
      <c r="X108" s="13"/>
      <c r="Y108" s="13"/>
      <c r="Z108" s="13"/>
      <c r="AA108" s="15"/>
    </row>
    <row r="109" spans="2:27" ht="10.5" customHeight="1" x14ac:dyDescent="0.25">
      <c r="B109" s="14"/>
      <c r="C109" s="25" t="s">
        <v>43</v>
      </c>
      <c r="D109" s="382">
        <f>IF(ISNUMBER($D$25),$D$25,"")</f>
        <v>5</v>
      </c>
      <c r="E109" s="20"/>
      <c r="F109" s="264" t="s">
        <v>45</v>
      </c>
      <c r="G109" s="277" t="str">
        <f ca="1">$G$25</f>
        <v>HON</v>
      </c>
      <c r="H109" s="279"/>
      <c r="I109" s="275" t="s">
        <v>46</v>
      </c>
      <c r="J109" s="295" t="str">
        <f ca="1">$J$25</f>
        <v>USA</v>
      </c>
      <c r="K109" s="20"/>
      <c r="L109" s="264" t="s">
        <v>47</v>
      </c>
      <c r="M109" s="277" t="str">
        <f ca="1">$M$25</f>
        <v>Gimnasio Nacional</v>
      </c>
      <c r="N109" s="307"/>
      <c r="O109" s="307"/>
      <c r="P109" s="307"/>
      <c r="Q109" s="357"/>
      <c r="R109" s="13"/>
      <c r="S109" s="275" t="s">
        <v>101</v>
      </c>
      <c r="T109" s="275"/>
      <c r="U109" s="264"/>
      <c r="V109" s="277" t="str">
        <f ca="1">$V$25</f>
        <v>Classification</v>
      </c>
      <c r="W109" s="307"/>
      <c r="X109" s="307"/>
      <c r="Y109" s="307"/>
      <c r="Z109" s="357"/>
      <c r="AA109" s="15"/>
    </row>
    <row r="110" spans="2:27" ht="10.5" customHeight="1" x14ac:dyDescent="0.25">
      <c r="B110" s="14"/>
      <c r="C110" s="25" t="s">
        <v>44</v>
      </c>
      <c r="D110" s="383"/>
      <c r="E110" s="20"/>
      <c r="F110" s="264"/>
      <c r="G110" s="348"/>
      <c r="H110" s="282"/>
      <c r="I110" s="275"/>
      <c r="J110" s="360"/>
      <c r="K110" s="20"/>
      <c r="L110" s="264"/>
      <c r="M110" s="348"/>
      <c r="N110" s="358"/>
      <c r="O110" s="358"/>
      <c r="P110" s="358"/>
      <c r="Q110" s="359"/>
      <c r="R110" s="13"/>
      <c r="S110" s="275"/>
      <c r="T110" s="275"/>
      <c r="U110" s="264"/>
      <c r="V110" s="348"/>
      <c r="W110" s="358"/>
      <c r="X110" s="358"/>
      <c r="Y110" s="358"/>
      <c r="Z110" s="359"/>
      <c r="AA110" s="15"/>
    </row>
    <row r="111" spans="2:27" ht="6" customHeight="1" x14ac:dyDescent="0.25">
      <c r="B111" s="34"/>
      <c r="C111" s="41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1"/>
      <c r="P111" s="42"/>
      <c r="Q111" s="31"/>
      <c r="R111" s="43"/>
      <c r="S111" s="43"/>
      <c r="T111" s="43"/>
      <c r="U111" s="31"/>
      <c r="V111" s="31"/>
      <c r="W111" s="44"/>
      <c r="X111" s="31"/>
      <c r="Y111" s="31"/>
      <c r="Z111" s="31"/>
      <c r="AA111" s="32"/>
    </row>
    <row r="112" spans="2:27" ht="6" customHeight="1" x14ac:dyDescent="0.25">
      <c r="B112" s="14"/>
      <c r="C112" s="25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13"/>
      <c r="P112" s="20"/>
      <c r="Q112" s="13"/>
      <c r="R112" s="29"/>
      <c r="S112" s="29"/>
      <c r="T112" s="29"/>
      <c r="U112" s="13"/>
      <c r="V112" s="13"/>
      <c r="W112" s="16"/>
      <c r="X112" s="13"/>
      <c r="Y112" s="13"/>
      <c r="Z112" s="13"/>
      <c r="AA112" s="15"/>
    </row>
    <row r="113" spans="2:27" ht="10.5" customHeight="1" x14ac:dyDescent="0.25">
      <c r="B113" s="14"/>
      <c r="C113" s="264" t="s">
        <v>123</v>
      </c>
      <c r="D113" s="277" t="str">
        <f ca="1">IF(ISNUMBER($D$25),VLOOKUP($D$25,INDIRECT(data_matchs!$E$1),MATCH("Ref3",data_matchs!$A$4:$BF$4,0)-1,FALSE)," ")</f>
        <v>José Pardo</v>
      </c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9"/>
      <c r="V113" s="13"/>
      <c r="W113" s="275" t="s">
        <v>48</v>
      </c>
      <c r="X113" s="13"/>
      <c r="Y113" s="277" t="str">
        <f ca="1">IF(ISNUMBER($D$25),VLOOKUP($D$25,INDIRECT(data_matchs!$E$1),MATCH("Ref3Code",data_matchs!$A$4:$BF$4,0)-1,FALSE)," ")</f>
        <v>CUB</v>
      </c>
      <c r="Z113" s="357"/>
      <c r="AA113" s="15"/>
    </row>
    <row r="114" spans="2:27" ht="10.5" customHeight="1" x14ac:dyDescent="0.25">
      <c r="B114" s="14"/>
      <c r="C114" s="264"/>
      <c r="D114" s="280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2"/>
      <c r="V114" s="13"/>
      <c r="W114" s="275"/>
      <c r="X114" s="13"/>
      <c r="Y114" s="348"/>
      <c r="Z114" s="359"/>
      <c r="AA114" s="15"/>
    </row>
    <row r="115" spans="2:27" ht="3.75" customHeight="1" x14ac:dyDescent="0.25"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5"/>
    </row>
    <row r="116" spans="2:27" ht="11.25" customHeight="1" x14ac:dyDescent="0.25">
      <c r="B116" s="14"/>
      <c r="C116" s="275" t="s">
        <v>124</v>
      </c>
      <c r="D116" s="275"/>
      <c r="E116" s="275"/>
      <c r="F116" s="275"/>
      <c r="G116" s="275"/>
      <c r="H116" s="275"/>
      <c r="I116" s="275"/>
      <c r="J116" s="275"/>
      <c r="K116" s="275"/>
      <c r="L116" s="275"/>
      <c r="M116" s="275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5"/>
    </row>
    <row r="117" spans="2:27" ht="9.75" customHeight="1" x14ac:dyDescent="0.25">
      <c r="B117" s="14"/>
      <c r="C117" s="275"/>
      <c r="D117" s="275"/>
      <c r="E117" s="275"/>
      <c r="F117" s="275"/>
      <c r="G117" s="275"/>
      <c r="H117" s="275"/>
      <c r="I117" s="275"/>
      <c r="J117" s="275"/>
      <c r="K117" s="275"/>
      <c r="L117" s="275"/>
      <c r="M117" s="275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5"/>
    </row>
    <row r="118" spans="2:27" ht="3" customHeight="1" x14ac:dyDescent="0.25"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5"/>
    </row>
    <row r="119" spans="2:27" ht="11.25" customHeight="1" x14ac:dyDescent="0.25">
      <c r="B119" s="14"/>
      <c r="C119" s="74" t="s">
        <v>125</v>
      </c>
      <c r="D119" s="74"/>
      <c r="E119" s="74"/>
      <c r="F119" s="74"/>
      <c r="G119" s="74"/>
      <c r="H119" s="74"/>
      <c r="I119" s="13"/>
      <c r="J119" s="286" t="s">
        <v>50</v>
      </c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  <c r="AA119" s="15"/>
    </row>
    <row r="120" spans="2:27" ht="7.5" customHeight="1" x14ac:dyDescent="0.25">
      <c r="B120" s="14"/>
      <c r="C120" s="74"/>
      <c r="D120" s="74"/>
      <c r="E120" s="74"/>
      <c r="F120" s="74"/>
      <c r="G120" s="74"/>
      <c r="H120" s="74"/>
      <c r="I120" s="13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15"/>
    </row>
    <row r="121" spans="2:27" ht="11.25" customHeight="1" x14ac:dyDescent="0.25">
      <c r="B121" s="14"/>
      <c r="C121" s="74" t="s">
        <v>126</v>
      </c>
      <c r="D121" s="74"/>
      <c r="E121" s="74"/>
      <c r="F121" s="74"/>
      <c r="G121" s="74"/>
      <c r="H121" s="74"/>
      <c r="I121" s="13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  <c r="AA121" s="15"/>
    </row>
    <row r="122" spans="2:27" ht="7.5" customHeight="1" x14ac:dyDescent="0.25">
      <c r="B122" s="14"/>
      <c r="C122" s="74"/>
      <c r="D122" s="74"/>
      <c r="E122" s="74"/>
      <c r="F122" s="74"/>
      <c r="G122" s="74"/>
      <c r="H122" s="74"/>
      <c r="I122" s="13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15"/>
    </row>
    <row r="123" spans="2:27" ht="11.25" customHeight="1" x14ac:dyDescent="0.25">
      <c r="B123" s="14"/>
      <c r="C123" s="74" t="s">
        <v>49</v>
      </c>
      <c r="D123" s="74"/>
      <c r="E123" s="74"/>
      <c r="F123" s="74"/>
      <c r="G123" s="74"/>
      <c r="H123" s="74"/>
      <c r="I123" s="13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15"/>
    </row>
    <row r="124" spans="2:27" ht="11.25" customHeight="1" x14ac:dyDescent="0.25">
      <c r="B124" s="14"/>
      <c r="C124" s="74"/>
      <c r="D124" s="74"/>
      <c r="E124" s="74"/>
      <c r="F124" s="74"/>
      <c r="G124" s="74"/>
      <c r="H124" s="74"/>
      <c r="I124" s="13"/>
      <c r="J124" s="380"/>
      <c r="K124" s="380"/>
      <c r="L124" s="380"/>
      <c r="M124" s="380"/>
      <c r="N124" s="380"/>
      <c r="O124" s="380"/>
      <c r="P124" s="380"/>
      <c r="Q124" s="380"/>
      <c r="R124" s="380"/>
      <c r="S124" s="380"/>
      <c r="T124" s="380"/>
      <c r="U124" s="380"/>
      <c r="V124" s="380"/>
      <c r="W124" s="380"/>
      <c r="X124" s="380"/>
      <c r="Y124" s="380"/>
      <c r="Z124" s="380"/>
      <c r="AA124" s="15"/>
    </row>
    <row r="125" spans="2:27" ht="11.25" customHeight="1" x14ac:dyDescent="0.25">
      <c r="B125" s="14"/>
      <c r="C125" s="74" t="s">
        <v>127</v>
      </c>
      <c r="D125" s="74"/>
      <c r="E125" s="74"/>
      <c r="F125" s="74"/>
      <c r="G125" s="74"/>
      <c r="H125" s="74"/>
      <c r="I125" s="13"/>
      <c r="J125" s="380"/>
      <c r="K125" s="380"/>
      <c r="L125" s="380"/>
      <c r="M125" s="380"/>
      <c r="N125" s="380"/>
      <c r="O125" s="380"/>
      <c r="P125" s="380"/>
      <c r="Q125" s="380"/>
      <c r="R125" s="380"/>
      <c r="S125" s="380"/>
      <c r="T125" s="380"/>
      <c r="U125" s="380"/>
      <c r="V125" s="380"/>
      <c r="W125" s="380"/>
      <c r="X125" s="380"/>
      <c r="Y125" s="380"/>
      <c r="Z125" s="380"/>
      <c r="AA125" s="15"/>
    </row>
    <row r="126" spans="2:27" ht="6" customHeight="1" x14ac:dyDescent="0.25">
      <c r="B126" s="14"/>
      <c r="C126" s="74"/>
      <c r="D126" s="74"/>
      <c r="E126" s="74"/>
      <c r="F126" s="74"/>
      <c r="G126" s="74"/>
      <c r="H126" s="74"/>
      <c r="I126" s="13"/>
      <c r="J126" s="380"/>
      <c r="K126" s="380"/>
      <c r="L126" s="380"/>
      <c r="M126" s="380"/>
      <c r="N126" s="380"/>
      <c r="O126" s="380"/>
      <c r="P126" s="380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15"/>
    </row>
    <row r="127" spans="2:27" ht="11.25" customHeight="1" x14ac:dyDescent="0.25">
      <c r="B127" s="14"/>
      <c r="C127" s="74" t="s">
        <v>128</v>
      </c>
      <c r="D127" s="74"/>
      <c r="E127" s="74"/>
      <c r="F127" s="74"/>
      <c r="G127" s="74"/>
      <c r="H127" s="74"/>
      <c r="I127" s="13"/>
      <c r="J127" s="380"/>
      <c r="K127" s="380"/>
      <c r="L127" s="380"/>
      <c r="M127" s="380"/>
      <c r="N127" s="380"/>
      <c r="O127" s="380"/>
      <c r="P127" s="380"/>
      <c r="Q127" s="380"/>
      <c r="R127" s="380"/>
      <c r="S127" s="380"/>
      <c r="T127" s="380"/>
      <c r="U127" s="380"/>
      <c r="V127" s="380"/>
      <c r="W127" s="380"/>
      <c r="X127" s="380"/>
      <c r="Y127" s="380"/>
      <c r="Z127" s="380"/>
      <c r="AA127" s="15"/>
    </row>
    <row r="128" spans="2:27" ht="11.25" customHeight="1" x14ac:dyDescent="0.25">
      <c r="B128" s="34"/>
      <c r="C128" s="75"/>
      <c r="D128" s="75"/>
      <c r="E128" s="75"/>
      <c r="F128" s="75"/>
      <c r="G128" s="75"/>
      <c r="H128" s="75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2"/>
    </row>
    <row r="129" spans="2:27" ht="3" customHeight="1" x14ac:dyDescent="0.25">
      <c r="B129" s="14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5"/>
    </row>
    <row r="130" spans="2:27" ht="11.25" customHeight="1" x14ac:dyDescent="0.25">
      <c r="B130" s="14"/>
      <c r="C130" s="13" t="s">
        <v>129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5"/>
    </row>
    <row r="131" spans="2:27" ht="7.5" customHeight="1" x14ac:dyDescent="0.25">
      <c r="B131" s="14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5"/>
    </row>
    <row r="132" spans="2:27" ht="14.25" customHeight="1" x14ac:dyDescent="0.25">
      <c r="B132" s="14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5"/>
    </row>
    <row r="133" spans="2:27" ht="11.25" customHeight="1" x14ac:dyDescent="0.25">
      <c r="B133" s="14"/>
      <c r="C133" s="254" t="s">
        <v>130</v>
      </c>
      <c r="D133" s="254"/>
      <c r="E133" s="254"/>
      <c r="F133" s="254"/>
      <c r="G133" s="254"/>
      <c r="H133" s="18"/>
      <c r="I133" s="13"/>
      <c r="J133" s="254" t="s">
        <v>131</v>
      </c>
      <c r="K133" s="254"/>
      <c r="L133" s="254"/>
      <c r="M133" s="254"/>
      <c r="N133" s="254"/>
      <c r="O133" s="254"/>
      <c r="P133" s="254"/>
      <c r="Q133" s="254"/>
      <c r="R133" s="13"/>
      <c r="S133" s="254" t="s">
        <v>132</v>
      </c>
      <c r="T133" s="254"/>
      <c r="U133" s="254"/>
      <c r="V133" s="254"/>
      <c r="W133" s="254"/>
      <c r="X133" s="254"/>
      <c r="Y133" s="254"/>
      <c r="Z133" s="254"/>
      <c r="AA133" s="15"/>
    </row>
    <row r="134" spans="2:27" ht="1.5" customHeight="1" x14ac:dyDescent="0.2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6"/>
    </row>
    <row r="135" spans="2:27" ht="10.5" customHeight="1" x14ac:dyDescent="0.25">
      <c r="AA135" s="93" t="str">
        <f>CONCATENATE(menu!$B$2," - R-2 - ",menu!$B$3," - ",menu!$B$4," - ",menu!$B$5)</f>
        <v>FIVB Official forms - R-2 - 21.07.2011 - FIVB © 2011 - version 18</v>
      </c>
    </row>
    <row r="136" spans="2:27" ht="63" customHeight="1" x14ac:dyDescent="0.25"/>
    <row r="137" spans="2:27" ht="6" customHeight="1" x14ac:dyDescent="0.25"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  <c r="AA137" s="178"/>
    </row>
    <row r="138" spans="2:27" ht="13.5" x14ac:dyDescent="0.25">
      <c r="F138" s="368"/>
      <c r="G138" s="369"/>
      <c r="H138" s="369"/>
      <c r="I138" s="369"/>
      <c r="J138" s="369"/>
      <c r="K138" s="369"/>
      <c r="L138" s="369"/>
      <c r="M138" s="369"/>
      <c r="N138" s="369"/>
      <c r="O138" s="369"/>
      <c r="P138" s="179"/>
    </row>
    <row r="139" spans="2:27" ht="13.5" x14ac:dyDescent="0.25"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179"/>
    </row>
    <row r="140" spans="2:27" ht="13.5" x14ac:dyDescent="0.25">
      <c r="F140" s="368"/>
      <c r="G140" s="369"/>
      <c r="H140" s="369"/>
      <c r="I140" s="369"/>
      <c r="J140" s="369"/>
      <c r="K140" s="369"/>
      <c r="L140" s="369"/>
      <c r="M140" s="369"/>
      <c r="N140" s="369"/>
      <c r="O140" s="369"/>
      <c r="P140" s="179"/>
    </row>
    <row r="141" spans="2:27" x14ac:dyDescent="0.25"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</row>
    <row r="142" spans="2:27" ht="12.75" customHeight="1" x14ac:dyDescent="0.25">
      <c r="F142" s="368"/>
      <c r="G142" s="369"/>
      <c r="H142" s="369"/>
      <c r="I142" s="369"/>
      <c r="J142" s="369"/>
      <c r="K142" s="369"/>
      <c r="L142" s="369"/>
      <c r="M142" s="369"/>
      <c r="N142" s="369"/>
      <c r="O142" s="369"/>
      <c r="P142" s="370"/>
      <c r="Q142" s="180"/>
    </row>
    <row r="143" spans="2:27" ht="12.75" customHeight="1" x14ac:dyDescent="0.25"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71"/>
      <c r="Q143" s="180"/>
    </row>
    <row r="144" spans="2:27" ht="6" customHeight="1" x14ac:dyDescent="0.25">
      <c r="M144" s="181"/>
      <c r="N144" s="181"/>
    </row>
    <row r="145" spans="4:27" ht="6" customHeight="1" x14ac:dyDescent="0.25"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</row>
    <row r="146" spans="4:27" ht="11.25" customHeight="1" x14ac:dyDescent="0.25"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</row>
    <row r="147" spans="4:27" ht="1.5" customHeight="1" x14ac:dyDescent="0.25"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</row>
    <row r="148" spans="4:27" ht="10.5" customHeight="1" x14ac:dyDescent="0.25">
      <c r="D148" s="361"/>
      <c r="E148" s="372"/>
      <c r="F148" s="372"/>
      <c r="G148" s="372"/>
      <c r="H148" s="372"/>
      <c r="I148" s="372"/>
      <c r="J148" s="372"/>
      <c r="K148" s="372"/>
      <c r="L148" s="372"/>
      <c r="M148" s="372"/>
      <c r="N148" s="372"/>
      <c r="O148" s="372"/>
      <c r="P148" s="372"/>
      <c r="Q148" s="372"/>
      <c r="S148" s="373"/>
      <c r="T148" s="374"/>
      <c r="U148" s="375"/>
      <c r="V148" s="376"/>
      <c r="W148" s="157"/>
      <c r="X148" s="366"/>
      <c r="Y148" s="367"/>
      <c r="Z148" s="361"/>
    </row>
    <row r="149" spans="4:27" ht="10.5" customHeight="1" x14ac:dyDescent="0.25"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2"/>
      <c r="O149" s="372"/>
      <c r="P149" s="372"/>
      <c r="Q149" s="372"/>
      <c r="S149" s="374"/>
      <c r="T149" s="374"/>
      <c r="U149" s="376"/>
      <c r="V149" s="376"/>
      <c r="W149" s="157"/>
      <c r="X149" s="367"/>
      <c r="Y149" s="367"/>
      <c r="Z149" s="367"/>
    </row>
    <row r="150" spans="4:27" ht="6" customHeight="1" x14ac:dyDescent="0.25"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P150" s="183"/>
      <c r="R150" s="184"/>
      <c r="S150" s="184"/>
      <c r="T150" s="184"/>
      <c r="W150" s="157"/>
    </row>
    <row r="151" spans="4:27" ht="10.5" customHeight="1" x14ac:dyDescent="0.25">
      <c r="D151" s="377"/>
      <c r="E151" s="183"/>
      <c r="F151" s="182"/>
      <c r="G151" s="361"/>
      <c r="H151" s="378"/>
      <c r="I151" s="379"/>
      <c r="J151" s="361"/>
      <c r="K151" s="183"/>
      <c r="L151" s="182"/>
      <c r="M151" s="361"/>
      <c r="N151" s="361"/>
      <c r="O151" s="361"/>
      <c r="P151" s="361"/>
      <c r="Q151" s="361"/>
      <c r="V151" s="361"/>
      <c r="W151" s="361"/>
      <c r="X151" s="361"/>
      <c r="Y151" s="361"/>
      <c r="Z151" s="361"/>
    </row>
    <row r="152" spans="4:27" ht="10.5" customHeight="1" x14ac:dyDescent="0.25">
      <c r="D152" s="377"/>
      <c r="E152" s="183"/>
      <c r="F152" s="182"/>
      <c r="G152" s="361"/>
      <c r="H152" s="378"/>
      <c r="I152" s="379"/>
      <c r="J152" s="361"/>
      <c r="K152" s="183"/>
      <c r="L152" s="182"/>
      <c r="M152" s="361"/>
      <c r="N152" s="361"/>
      <c r="O152" s="361"/>
      <c r="P152" s="361"/>
      <c r="Q152" s="361"/>
      <c r="V152" s="361"/>
      <c r="W152" s="361"/>
      <c r="X152" s="361"/>
      <c r="Y152" s="361"/>
      <c r="Z152" s="361"/>
    </row>
    <row r="153" spans="4:27" ht="6" customHeight="1" x14ac:dyDescent="0.25"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P153" s="183"/>
      <c r="R153" s="184"/>
      <c r="S153" s="184"/>
      <c r="T153" s="184"/>
      <c r="W153" s="157"/>
    </row>
    <row r="154" spans="4:27" ht="6" customHeight="1" x14ac:dyDescent="0.25"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P154" s="183"/>
      <c r="R154" s="184"/>
      <c r="S154" s="184"/>
      <c r="T154" s="184"/>
      <c r="W154" s="157"/>
    </row>
    <row r="155" spans="4:27" ht="10.5" customHeight="1" x14ac:dyDescent="0.25">
      <c r="D155" s="361"/>
      <c r="E155" s="361"/>
    </row>
    <row r="156" spans="4:27" ht="10.5" customHeight="1" x14ac:dyDescent="0.25">
      <c r="D156" s="361"/>
      <c r="E156" s="361"/>
    </row>
    <row r="157" spans="4:27" ht="3.75" customHeight="1" x14ac:dyDescent="0.25"/>
    <row r="158" spans="4:27" ht="11.25" customHeight="1" x14ac:dyDescent="0.25"/>
    <row r="159" spans="4:27" ht="9.75" customHeight="1" x14ac:dyDescent="0.25"/>
    <row r="160" spans="4:27" ht="3" customHeight="1" x14ac:dyDescent="0.25"/>
    <row r="161" spans="2:2" ht="11.25" customHeight="1" x14ac:dyDescent="0.25">
      <c r="B161" s="178"/>
    </row>
    <row r="162" spans="2:2" ht="7.5" customHeight="1" x14ac:dyDescent="0.25"/>
    <row r="163" spans="2:2" ht="11.25" customHeight="1" x14ac:dyDescent="0.25"/>
    <row r="164" spans="2:2" ht="7.5" customHeight="1" x14ac:dyDescent="0.25"/>
    <row r="165" spans="2:2" ht="11.25" customHeight="1" x14ac:dyDescent="0.25"/>
    <row r="166" spans="2:2" ht="11.25" customHeight="1" x14ac:dyDescent="0.25"/>
    <row r="167" spans="2:2" ht="11.25" customHeight="1" x14ac:dyDescent="0.25"/>
    <row r="168" spans="2:2" ht="6" customHeight="1" x14ac:dyDescent="0.25"/>
    <row r="169" spans="2:2" ht="11.25" customHeight="1" x14ac:dyDescent="0.25">
      <c r="B169" s="178"/>
    </row>
    <row r="170" spans="2:2" ht="11.25" customHeight="1" x14ac:dyDescent="0.25">
      <c r="B170" s="178"/>
    </row>
    <row r="171" spans="2:2" ht="3" customHeight="1" x14ac:dyDescent="0.25">
      <c r="B171" s="178"/>
    </row>
    <row r="172" spans="2:2" ht="11.25" customHeight="1" x14ac:dyDescent="0.25"/>
    <row r="173" spans="2:2" ht="7.5" customHeight="1" x14ac:dyDescent="0.25"/>
    <row r="174" spans="2:2" ht="14.25" customHeight="1" x14ac:dyDescent="0.25"/>
    <row r="175" spans="2:2" ht="11.25" customHeight="1" x14ac:dyDescent="0.25"/>
    <row r="176" spans="2:2" ht="1.5" customHeight="1" x14ac:dyDescent="0.25"/>
    <row r="177" spans="27:27" ht="10.5" customHeight="1" x14ac:dyDescent="0.25">
      <c r="AA177" s="93"/>
    </row>
    <row r="179" spans="27:27" ht="6" customHeight="1" x14ac:dyDescent="0.25">
      <c r="AA179" s="178"/>
    </row>
    <row r="184" spans="27:27" ht="12.75" customHeight="1" x14ac:dyDescent="0.25"/>
    <row r="185" spans="27:27" ht="12.75" customHeight="1" x14ac:dyDescent="0.25"/>
    <row r="186" spans="27:27" ht="6" customHeight="1" x14ac:dyDescent="0.25"/>
    <row r="187" spans="27:27" ht="6" customHeight="1" x14ac:dyDescent="0.25">
      <c r="AA187" s="178"/>
    </row>
    <row r="188" spans="27:27" ht="11.25" customHeight="1" x14ac:dyDescent="0.25">
      <c r="AA188" s="178"/>
    </row>
    <row r="189" spans="27:27" ht="1.5" customHeight="1" x14ac:dyDescent="0.25">
      <c r="AA189" s="178"/>
    </row>
    <row r="190" spans="27:27" ht="10.5" customHeight="1" x14ac:dyDescent="0.25"/>
    <row r="191" spans="27:27" ht="10.5" customHeight="1" x14ac:dyDescent="0.25"/>
    <row r="192" spans="27:27" ht="6" customHeight="1" x14ac:dyDescent="0.25"/>
    <row r="193" spans="2:2" ht="10.5" customHeight="1" x14ac:dyDescent="0.25"/>
    <row r="194" spans="2:2" ht="10.5" customHeight="1" x14ac:dyDescent="0.25"/>
    <row r="195" spans="2:2" ht="6" customHeight="1" x14ac:dyDescent="0.25"/>
    <row r="196" spans="2:2" ht="6" customHeight="1" x14ac:dyDescent="0.25"/>
    <row r="197" spans="2:2" ht="10.5" customHeight="1" x14ac:dyDescent="0.25"/>
    <row r="198" spans="2:2" ht="10.5" customHeight="1" x14ac:dyDescent="0.25"/>
    <row r="199" spans="2:2" ht="3.75" customHeight="1" x14ac:dyDescent="0.25"/>
    <row r="200" spans="2:2" ht="11.25" customHeight="1" x14ac:dyDescent="0.25"/>
    <row r="201" spans="2:2" ht="9.75" customHeight="1" x14ac:dyDescent="0.25"/>
    <row r="202" spans="2:2" ht="3" customHeight="1" x14ac:dyDescent="0.25"/>
    <row r="203" spans="2:2" ht="11.25" customHeight="1" x14ac:dyDescent="0.25">
      <c r="B203" s="178"/>
    </row>
    <row r="204" spans="2:2" ht="7.5" customHeight="1" x14ac:dyDescent="0.25"/>
    <row r="205" spans="2:2" ht="11.25" customHeight="1" x14ac:dyDescent="0.25"/>
    <row r="206" spans="2:2" ht="7.5" customHeight="1" x14ac:dyDescent="0.25"/>
    <row r="207" spans="2:2" ht="11.25" customHeight="1" x14ac:dyDescent="0.25"/>
    <row r="208" spans="2:2" ht="11.25" customHeight="1" x14ac:dyDescent="0.25"/>
    <row r="209" spans="2:27" ht="11.25" customHeight="1" x14ac:dyDescent="0.25"/>
    <row r="210" spans="2:27" ht="6" customHeight="1" x14ac:dyDescent="0.25"/>
    <row r="211" spans="2:27" ht="11.25" customHeight="1" x14ac:dyDescent="0.25">
      <c r="B211" s="178"/>
    </row>
    <row r="212" spans="2:27" ht="11.25" customHeight="1" x14ac:dyDescent="0.25">
      <c r="B212" s="178"/>
    </row>
    <row r="213" spans="2:27" ht="3" customHeight="1" x14ac:dyDescent="0.25">
      <c r="B213" s="178"/>
    </row>
    <row r="214" spans="2:27" ht="11.25" customHeight="1" x14ac:dyDescent="0.25"/>
    <row r="215" spans="2:27" ht="7.5" customHeight="1" x14ac:dyDescent="0.25"/>
    <row r="216" spans="2:27" ht="14.25" customHeight="1" x14ac:dyDescent="0.25"/>
    <row r="217" spans="2:27" ht="11.25" customHeight="1" x14ac:dyDescent="0.25"/>
    <row r="218" spans="2:27" ht="1.5" customHeight="1" x14ac:dyDescent="0.25"/>
    <row r="219" spans="2:27" ht="10.5" customHeight="1" x14ac:dyDescent="0.25">
      <c r="AA219" s="93"/>
    </row>
    <row r="221" spans="2:27" ht="6" customHeight="1" x14ac:dyDescent="0.25">
      <c r="AA221" s="178"/>
    </row>
    <row r="226" spans="27:27" ht="12.75" customHeight="1" x14ac:dyDescent="0.25"/>
    <row r="227" spans="27:27" ht="12.75" customHeight="1" x14ac:dyDescent="0.25"/>
    <row r="228" spans="27:27" ht="6" customHeight="1" x14ac:dyDescent="0.25"/>
    <row r="229" spans="27:27" ht="6" customHeight="1" x14ac:dyDescent="0.25">
      <c r="AA229" s="178"/>
    </row>
    <row r="230" spans="27:27" ht="11.25" customHeight="1" x14ac:dyDescent="0.25">
      <c r="AA230" s="178"/>
    </row>
    <row r="231" spans="27:27" ht="1.5" customHeight="1" x14ac:dyDescent="0.25">
      <c r="AA231" s="178"/>
    </row>
    <row r="232" spans="27:27" ht="10.5" customHeight="1" x14ac:dyDescent="0.25"/>
    <row r="233" spans="27:27" ht="10.5" customHeight="1" x14ac:dyDescent="0.25"/>
    <row r="234" spans="27:27" ht="6" customHeight="1" x14ac:dyDescent="0.25"/>
    <row r="235" spans="27:27" ht="10.5" customHeight="1" x14ac:dyDescent="0.25"/>
    <row r="236" spans="27:27" ht="10.5" customHeight="1" x14ac:dyDescent="0.25"/>
    <row r="237" spans="27:27" ht="6" customHeight="1" x14ac:dyDescent="0.25"/>
    <row r="238" spans="27:27" ht="6" customHeight="1" x14ac:dyDescent="0.25"/>
    <row r="239" spans="27:27" ht="10.5" customHeight="1" x14ac:dyDescent="0.25"/>
    <row r="240" spans="27:27" ht="10.5" customHeight="1" x14ac:dyDescent="0.25"/>
    <row r="241" spans="2:2" ht="3.75" customHeight="1" x14ac:dyDescent="0.25"/>
    <row r="242" spans="2:2" ht="11.25" customHeight="1" x14ac:dyDescent="0.25"/>
    <row r="243" spans="2:2" ht="9.75" customHeight="1" x14ac:dyDescent="0.25"/>
    <row r="244" spans="2:2" ht="3" customHeight="1" x14ac:dyDescent="0.25"/>
    <row r="245" spans="2:2" ht="11.25" customHeight="1" x14ac:dyDescent="0.25">
      <c r="B245" s="178"/>
    </row>
    <row r="246" spans="2:2" ht="7.5" customHeight="1" x14ac:dyDescent="0.25"/>
    <row r="247" spans="2:2" ht="11.25" customHeight="1" x14ac:dyDescent="0.25"/>
    <row r="248" spans="2:2" ht="7.5" customHeight="1" x14ac:dyDescent="0.25"/>
    <row r="249" spans="2:2" ht="11.25" customHeight="1" x14ac:dyDescent="0.25"/>
    <row r="250" spans="2:2" ht="11.25" customHeight="1" x14ac:dyDescent="0.25"/>
    <row r="251" spans="2:2" ht="11.25" customHeight="1" x14ac:dyDescent="0.25"/>
    <row r="252" spans="2:2" ht="6" customHeight="1" x14ac:dyDescent="0.25"/>
    <row r="253" spans="2:2" ht="11.25" customHeight="1" x14ac:dyDescent="0.25">
      <c r="B253" s="178"/>
    </row>
    <row r="254" spans="2:2" ht="11.25" customHeight="1" x14ac:dyDescent="0.25">
      <c r="B254" s="178"/>
    </row>
    <row r="255" spans="2:2" ht="3" customHeight="1" x14ac:dyDescent="0.25">
      <c r="B255" s="178"/>
    </row>
    <row r="256" spans="2:2" ht="11.25" customHeight="1" x14ac:dyDescent="0.25"/>
    <row r="257" spans="27:27" ht="7.5" customHeight="1" x14ac:dyDescent="0.25"/>
    <row r="258" spans="27:27" ht="14.25" customHeight="1" x14ac:dyDescent="0.25"/>
    <row r="259" spans="27:27" ht="11.25" customHeight="1" x14ac:dyDescent="0.25"/>
    <row r="260" spans="27:27" ht="1.5" customHeight="1" x14ac:dyDescent="0.25"/>
    <row r="261" spans="27:27" ht="10.5" customHeight="1" x14ac:dyDescent="0.25">
      <c r="AA261" s="93"/>
    </row>
    <row r="263" spans="27:27" ht="6" customHeight="1" x14ac:dyDescent="0.25">
      <c r="AA263" s="178"/>
    </row>
    <row r="268" spans="27:27" ht="12.75" customHeight="1" x14ac:dyDescent="0.25"/>
    <row r="269" spans="27:27" ht="12.75" customHeight="1" x14ac:dyDescent="0.25"/>
    <row r="270" spans="27:27" ht="6" customHeight="1" x14ac:dyDescent="0.25"/>
    <row r="271" spans="27:27" ht="6" customHeight="1" x14ac:dyDescent="0.25">
      <c r="AA271" s="178"/>
    </row>
    <row r="272" spans="27:27" ht="11.25" customHeight="1" x14ac:dyDescent="0.25">
      <c r="AA272" s="178"/>
    </row>
    <row r="273" spans="27:27" ht="1.5" customHeight="1" x14ac:dyDescent="0.25">
      <c r="AA273" s="178"/>
    </row>
    <row r="274" spans="27:27" ht="10.5" customHeight="1" x14ac:dyDescent="0.25"/>
    <row r="275" spans="27:27" ht="10.5" customHeight="1" x14ac:dyDescent="0.25"/>
    <row r="276" spans="27:27" ht="6" customHeight="1" x14ac:dyDescent="0.25"/>
    <row r="277" spans="27:27" ht="10.5" customHeight="1" x14ac:dyDescent="0.25"/>
    <row r="278" spans="27:27" ht="10.5" customHeight="1" x14ac:dyDescent="0.25"/>
    <row r="279" spans="27:27" ht="6" customHeight="1" x14ac:dyDescent="0.25"/>
    <row r="280" spans="27:27" ht="6" customHeight="1" x14ac:dyDescent="0.25"/>
    <row r="281" spans="27:27" ht="10.5" customHeight="1" x14ac:dyDescent="0.25"/>
    <row r="282" spans="27:27" ht="10.5" customHeight="1" x14ac:dyDescent="0.25"/>
    <row r="283" spans="27:27" ht="3.75" customHeight="1" x14ac:dyDescent="0.25"/>
    <row r="284" spans="27:27" ht="11.25" customHeight="1" x14ac:dyDescent="0.25"/>
    <row r="285" spans="27:27" ht="9.75" customHeight="1" x14ac:dyDescent="0.25"/>
    <row r="286" spans="27:27" ht="3" customHeight="1" x14ac:dyDescent="0.25"/>
    <row r="287" spans="27:27" ht="11.25" customHeight="1" x14ac:dyDescent="0.25"/>
    <row r="288" spans="27:27" ht="7.5" customHeight="1" x14ac:dyDescent="0.25"/>
    <row r="289" spans="27:27" ht="11.25" customHeight="1" x14ac:dyDescent="0.25"/>
    <row r="290" spans="27:27" ht="7.5" customHeight="1" x14ac:dyDescent="0.25"/>
    <row r="291" spans="27:27" ht="11.25" customHeight="1" x14ac:dyDescent="0.25"/>
    <row r="292" spans="27:27" ht="11.25" customHeight="1" x14ac:dyDescent="0.25"/>
    <row r="293" spans="27:27" ht="11.25" customHeight="1" x14ac:dyDescent="0.25"/>
    <row r="294" spans="27:27" ht="6" customHeight="1" x14ac:dyDescent="0.25"/>
    <row r="295" spans="27:27" ht="11.25" customHeight="1" x14ac:dyDescent="0.25"/>
    <row r="296" spans="27:27" ht="11.25" customHeight="1" x14ac:dyDescent="0.25"/>
    <row r="297" spans="27:27" ht="3" customHeight="1" x14ac:dyDescent="0.25"/>
    <row r="298" spans="27:27" ht="11.25" customHeight="1" x14ac:dyDescent="0.25"/>
    <row r="299" spans="27:27" ht="7.5" customHeight="1" x14ac:dyDescent="0.25"/>
    <row r="300" spans="27:27" ht="14.25" customHeight="1" x14ac:dyDescent="0.25"/>
    <row r="301" spans="27:27" ht="11.25" customHeight="1" x14ac:dyDescent="0.25"/>
    <row r="302" spans="27:27" ht="1.5" customHeight="1" x14ac:dyDescent="0.25"/>
    <row r="303" spans="27:27" ht="10.5" customHeight="1" x14ac:dyDescent="0.25">
      <c r="AA303" s="93"/>
    </row>
    <row r="305" spans="27:27" ht="6" customHeight="1" x14ac:dyDescent="0.25">
      <c r="AA305" s="178"/>
    </row>
    <row r="310" spans="27:27" ht="12.75" customHeight="1" x14ac:dyDescent="0.25"/>
    <row r="311" spans="27:27" ht="12.75" customHeight="1" x14ac:dyDescent="0.25"/>
    <row r="312" spans="27:27" ht="6" customHeight="1" x14ac:dyDescent="0.25"/>
    <row r="313" spans="27:27" ht="6" customHeight="1" x14ac:dyDescent="0.25">
      <c r="AA313" s="178"/>
    </row>
    <row r="314" spans="27:27" ht="11.25" customHeight="1" x14ac:dyDescent="0.25">
      <c r="AA314" s="178"/>
    </row>
    <row r="315" spans="27:27" ht="1.5" customHeight="1" x14ac:dyDescent="0.25">
      <c r="AA315" s="178"/>
    </row>
    <row r="316" spans="27:27" ht="10.5" customHeight="1" x14ac:dyDescent="0.25"/>
    <row r="317" spans="27:27" ht="10.5" customHeight="1" x14ac:dyDescent="0.25"/>
    <row r="318" spans="27:27" ht="6" customHeight="1" x14ac:dyDescent="0.25"/>
    <row r="319" spans="27:27" ht="10.5" customHeight="1" x14ac:dyDescent="0.25"/>
    <row r="320" spans="27:27" ht="10.5" customHeight="1" x14ac:dyDescent="0.25"/>
    <row r="321" ht="6" customHeight="1" x14ac:dyDescent="0.25"/>
    <row r="322" ht="6" customHeight="1" x14ac:dyDescent="0.25"/>
    <row r="323" ht="10.5" customHeight="1" x14ac:dyDescent="0.25"/>
    <row r="324" ht="10.5" customHeight="1" x14ac:dyDescent="0.25"/>
    <row r="325" ht="3.75" customHeight="1" x14ac:dyDescent="0.25"/>
    <row r="326" ht="11.25" customHeight="1" x14ac:dyDescent="0.25"/>
    <row r="327" ht="9.75" customHeight="1" x14ac:dyDescent="0.25"/>
    <row r="328" ht="3" customHeight="1" x14ac:dyDescent="0.25"/>
    <row r="329" ht="11.25" customHeight="1" x14ac:dyDescent="0.25"/>
    <row r="330" ht="7.5" customHeight="1" x14ac:dyDescent="0.25"/>
    <row r="331" ht="11.25" customHeight="1" x14ac:dyDescent="0.25"/>
    <row r="332" ht="7.5" customHeight="1" x14ac:dyDescent="0.25"/>
    <row r="333" ht="11.25" customHeight="1" x14ac:dyDescent="0.25"/>
    <row r="334" ht="11.25" customHeight="1" x14ac:dyDescent="0.25"/>
    <row r="335" ht="11.25" customHeight="1" x14ac:dyDescent="0.25"/>
    <row r="336" ht="6" customHeight="1" x14ac:dyDescent="0.25"/>
    <row r="337" spans="27:27" ht="11.25" customHeight="1" x14ac:dyDescent="0.25"/>
    <row r="338" spans="27:27" ht="11.25" customHeight="1" x14ac:dyDescent="0.25"/>
    <row r="339" spans="27:27" ht="3" customHeight="1" x14ac:dyDescent="0.25"/>
    <row r="340" spans="27:27" ht="11.25" customHeight="1" x14ac:dyDescent="0.25"/>
    <row r="341" spans="27:27" ht="7.5" customHeight="1" x14ac:dyDescent="0.25"/>
    <row r="342" spans="27:27" ht="14.25" customHeight="1" x14ac:dyDescent="0.25"/>
    <row r="343" spans="27:27" ht="11.25" customHeight="1" x14ac:dyDescent="0.25"/>
    <row r="344" spans="27:27" ht="1.5" customHeight="1" x14ac:dyDescent="0.25"/>
    <row r="345" spans="27:27" ht="10.5" customHeight="1" x14ac:dyDescent="0.25">
      <c r="AA345" s="93"/>
    </row>
    <row r="347" spans="27:27" ht="6" customHeight="1" x14ac:dyDescent="0.25">
      <c r="AA347" s="178"/>
    </row>
    <row r="352" spans="27:27" ht="12.75" customHeight="1" x14ac:dyDescent="0.25"/>
    <row r="353" spans="27:27" ht="12.75" customHeight="1" x14ac:dyDescent="0.25"/>
    <row r="354" spans="27:27" ht="6" customHeight="1" x14ac:dyDescent="0.25"/>
    <row r="355" spans="27:27" ht="6" customHeight="1" x14ac:dyDescent="0.25">
      <c r="AA355" s="178"/>
    </row>
    <row r="356" spans="27:27" ht="11.25" customHeight="1" x14ac:dyDescent="0.25">
      <c r="AA356" s="178"/>
    </row>
    <row r="357" spans="27:27" ht="1.5" customHeight="1" x14ac:dyDescent="0.25">
      <c r="AA357" s="178"/>
    </row>
    <row r="358" spans="27:27" ht="10.5" customHeight="1" x14ac:dyDescent="0.25"/>
    <row r="359" spans="27:27" ht="10.5" customHeight="1" x14ac:dyDescent="0.25"/>
    <row r="360" spans="27:27" ht="6" customHeight="1" x14ac:dyDescent="0.25"/>
    <row r="361" spans="27:27" ht="10.5" customHeight="1" x14ac:dyDescent="0.25"/>
    <row r="362" spans="27:27" ht="10.5" customHeight="1" x14ac:dyDescent="0.25"/>
    <row r="363" spans="27:27" ht="6" customHeight="1" x14ac:dyDescent="0.25"/>
    <row r="364" spans="27:27" ht="6" customHeight="1" x14ac:dyDescent="0.25"/>
    <row r="365" spans="27:27" ht="10.5" customHeight="1" x14ac:dyDescent="0.25"/>
    <row r="366" spans="27:27" ht="10.5" customHeight="1" x14ac:dyDescent="0.25"/>
    <row r="367" spans="27:27" ht="3.75" customHeight="1" x14ac:dyDescent="0.25"/>
    <row r="368" spans="27:27" ht="11.25" customHeight="1" x14ac:dyDescent="0.25"/>
    <row r="369" ht="9.75" customHeight="1" x14ac:dyDescent="0.25"/>
    <row r="370" ht="3" customHeight="1" x14ac:dyDescent="0.25"/>
    <row r="371" ht="11.25" customHeight="1" x14ac:dyDescent="0.25"/>
    <row r="372" ht="7.5" customHeight="1" x14ac:dyDescent="0.25"/>
    <row r="373" ht="11.25" customHeight="1" x14ac:dyDescent="0.25"/>
    <row r="374" ht="7.5" customHeight="1" x14ac:dyDescent="0.25"/>
    <row r="375" ht="11.25" customHeight="1" x14ac:dyDescent="0.25"/>
    <row r="376" ht="11.25" customHeight="1" x14ac:dyDescent="0.25"/>
    <row r="377" ht="11.25" customHeight="1" x14ac:dyDescent="0.25"/>
    <row r="378" ht="6" customHeight="1" x14ac:dyDescent="0.25"/>
    <row r="379" ht="11.25" customHeight="1" x14ac:dyDescent="0.25"/>
    <row r="380" ht="11.25" customHeight="1" x14ac:dyDescent="0.25"/>
    <row r="381" ht="3" customHeight="1" x14ac:dyDescent="0.25"/>
    <row r="382" ht="11.25" customHeight="1" x14ac:dyDescent="0.25"/>
    <row r="383" ht="7.5" customHeight="1" x14ac:dyDescent="0.25"/>
    <row r="384" ht="14.25" customHeight="1" x14ac:dyDescent="0.25"/>
    <row r="385" spans="27:27" ht="11.25" customHeight="1" x14ac:dyDescent="0.25"/>
    <row r="386" spans="27:27" ht="1.5" customHeight="1" x14ac:dyDescent="0.25"/>
    <row r="387" spans="27:27" ht="10.5" customHeight="1" x14ac:dyDescent="0.25">
      <c r="AA387" s="93"/>
    </row>
  </sheetData>
  <sheetProtection selectLockedCells="1"/>
  <mergeCells count="103">
    <mergeCell ref="C106:C107"/>
    <mergeCell ref="C113:C114"/>
    <mergeCell ref="W106:W107"/>
    <mergeCell ref="F109:F110"/>
    <mergeCell ref="L109:L110"/>
    <mergeCell ref="S109:U110"/>
    <mergeCell ref="W113:W114"/>
    <mergeCell ref="C133:G133"/>
    <mergeCell ref="V109:Z110"/>
    <mergeCell ref="D106:Q107"/>
    <mergeCell ref="C12:N17"/>
    <mergeCell ref="C54:N59"/>
    <mergeCell ref="C96:N101"/>
    <mergeCell ref="P100:P101"/>
    <mergeCell ref="C91:G91"/>
    <mergeCell ref="J91:Q91"/>
    <mergeCell ref="P58:P59"/>
    <mergeCell ref="P16:P17"/>
    <mergeCell ref="J49:Q49"/>
    <mergeCell ref="J40:Z43"/>
    <mergeCell ref="C49:G49"/>
    <mergeCell ref="S49:Z49"/>
    <mergeCell ref="C64:C65"/>
    <mergeCell ref="Z22:Z23"/>
    <mergeCell ref="U22:V23"/>
    <mergeCell ref="S91:Z91"/>
    <mergeCell ref="D71:U72"/>
    <mergeCell ref="Y71:Z72"/>
    <mergeCell ref="I67:I68"/>
    <mergeCell ref="J67:J68"/>
    <mergeCell ref="M67:Q68"/>
    <mergeCell ref="V67:Z68"/>
    <mergeCell ref="X64:Y65"/>
    <mergeCell ref="D64:Q65"/>
    <mergeCell ref="U64:V65"/>
    <mergeCell ref="J82:Z85"/>
    <mergeCell ref="Z64:Z65"/>
    <mergeCell ref="D67:D68"/>
    <mergeCell ref="S106:T107"/>
    <mergeCell ref="J119:Z123"/>
    <mergeCell ref="J124:Z127"/>
    <mergeCell ref="Z106:Z107"/>
    <mergeCell ref="D109:D110"/>
    <mergeCell ref="G109:H110"/>
    <mergeCell ref="D113:U114"/>
    <mergeCell ref="Y113:Z114"/>
    <mergeCell ref="I109:I110"/>
    <mergeCell ref="J109:J110"/>
    <mergeCell ref="C116:M117"/>
    <mergeCell ref="C71:C72"/>
    <mergeCell ref="C74:M75"/>
    <mergeCell ref="J79:Z81"/>
    <mergeCell ref="F67:F68"/>
    <mergeCell ref="L67:L68"/>
    <mergeCell ref="G67:H68"/>
    <mergeCell ref="S67:U68"/>
    <mergeCell ref="W64:W65"/>
    <mergeCell ref="S100:V101"/>
    <mergeCell ref="D155:E156"/>
    <mergeCell ref="J133:Q133"/>
    <mergeCell ref="S133:Z133"/>
    <mergeCell ref="U106:V107"/>
    <mergeCell ref="X106:Y107"/>
    <mergeCell ref="V151:Z152"/>
    <mergeCell ref="X148:Y149"/>
    <mergeCell ref="F138:O139"/>
    <mergeCell ref="F140:O141"/>
    <mergeCell ref="F142:O143"/>
    <mergeCell ref="P142:P143"/>
    <mergeCell ref="Z148:Z149"/>
    <mergeCell ref="D148:Q149"/>
    <mergeCell ref="S148:T149"/>
    <mergeCell ref="U148:V149"/>
    <mergeCell ref="M109:Q110"/>
    <mergeCell ref="D151:D152"/>
    <mergeCell ref="G151:H152"/>
    <mergeCell ref="I151:I152"/>
    <mergeCell ref="J151:J152"/>
    <mergeCell ref="M151:Q152"/>
    <mergeCell ref="W71:W72"/>
    <mergeCell ref="S16:V17"/>
    <mergeCell ref="S58:V59"/>
    <mergeCell ref="C22:C23"/>
    <mergeCell ref="C29:C30"/>
    <mergeCell ref="W22:W23"/>
    <mergeCell ref="S25:U26"/>
    <mergeCell ref="W29:W30"/>
    <mergeCell ref="C32:M33"/>
    <mergeCell ref="J37:Z38"/>
    <mergeCell ref="X22:Y23"/>
    <mergeCell ref="D29:U30"/>
    <mergeCell ref="I25:I26"/>
    <mergeCell ref="G25:H26"/>
    <mergeCell ref="D25:D26"/>
    <mergeCell ref="D22:Q23"/>
    <mergeCell ref="S22:T23"/>
    <mergeCell ref="F25:F26"/>
    <mergeCell ref="L25:L26"/>
    <mergeCell ref="V25:Z26"/>
    <mergeCell ref="Y29:Z30"/>
    <mergeCell ref="J25:J26"/>
    <mergeCell ref="M25:Q26"/>
    <mergeCell ref="S64:T65"/>
  </mergeCells>
  <phoneticPr fontId="2" type="noConversion"/>
  <conditionalFormatting sqref="C77:H86">
    <cfRule type="expression" dxfId="3" priority="2" stopIfTrue="1">
      <formula>$A$1=2</formula>
    </cfRule>
  </conditionalFormatting>
  <conditionalFormatting sqref="C119:H128">
    <cfRule type="expression" dxfId="2" priority="1" stopIfTrue="1">
      <formula>$A$1=2</formula>
    </cfRule>
  </conditionalFormatting>
  <conditionalFormatting sqref="D22:Q23 U22:V23 X22:Z23 D25:D26 G25:H26 J25:J26 M25:Q26 V25:Z26 D29:U30 Y29:Z30 C35:H44 D64:Q65 U64:V65 X64:Z65 D67:D68 G67:H68 J67:J68 M67:Q68 V67:Z68 D71:U72 Y71:Z72 D106:Q107 U106:V107 X106:Z107 D109:D110 G109:H110 J109:J110 M109:Q110 V109:Z110 D113:U114 Y113:Z114 D148:Q149 U148:V149 X148:Z149 D151:D152 G151:H152 J151:J152 M151:Q152 V151:Z152 D155:E156">
    <cfRule type="expression" dxfId="1" priority="23" stopIfTrue="1">
      <formula>$A$1=2</formula>
    </cfRule>
  </conditionalFormatting>
  <printOptions horizontalCentered="1" verticalCentered="1"/>
  <pageMargins left="0.39370078740157483" right="0.39370078740157483" top="0.59055118110236227" bottom="0.55118110236220474" header="0.15748031496062992" footer="0.51181102362204722"/>
  <pageSetup paperSize="9" scale="90" orientation="portrait" horizontalDpi="300" verticalDpi="300"/>
  <rowBreaks count="3" manualBreakCount="3">
    <brk id="94" max="16383" man="1"/>
    <brk id="262" max="16383" man="1"/>
    <brk id="34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3" name="Group Box 8">
              <controlPr defaultSize="0" print="0" autoFill="0" autoPict="0">
                <anchor moveWithCells="1">
                  <from>
                    <xdr:col>5</xdr:col>
                    <xdr:colOff>342900</xdr:colOff>
                    <xdr:row>34</xdr:row>
                    <xdr:rowOff>0</xdr:rowOff>
                  </from>
                  <to>
                    <xdr:col>7</xdr:col>
                    <xdr:colOff>180975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4" name="Option Button 9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7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5" name="Option Button 1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152400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Option Button 11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57150</xdr:rowOff>
                  </from>
                  <to>
                    <xdr:col>7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Option Button 12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152400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Option Button 13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38100</xdr:rowOff>
                  </from>
                  <to>
                    <xdr:col>7</xdr:col>
                    <xdr:colOff>152400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Button 17">
              <controlPr defaultSize="0" print="0" autoFill="0" autoPict="0" macro="[0]!HomeReturn">
                <anchor moveWithCells="1" siz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2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" name="Group Box 72">
              <controlPr defaultSize="0" print="0" autoFill="0" autoPict="0">
                <anchor moveWithCells="1">
                  <from>
                    <xdr:col>5</xdr:col>
                    <xdr:colOff>342900</xdr:colOff>
                    <xdr:row>76</xdr:row>
                    <xdr:rowOff>0</xdr:rowOff>
                  </from>
                  <to>
                    <xdr:col>7</xdr:col>
                    <xdr:colOff>180975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1" name="Option Button 73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9525</xdr:rowOff>
                  </from>
                  <to>
                    <xdr:col>7</xdr:col>
                    <xdr:colOff>152400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2" name="Option Button 74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152400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3" name="Option Button 75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57150</xdr:rowOff>
                  </from>
                  <to>
                    <xdr:col>7</xdr:col>
                    <xdr:colOff>152400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4" name="Option Button 76">
              <controlPr defaultSize="0" autoFill="0" autoLine="0" autoPict="0">
                <anchor mov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152400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5" name="Option Button 77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38100</xdr:rowOff>
                  </from>
                  <to>
                    <xdr:col>7</xdr:col>
                    <xdr:colOff>152400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6" name="Group Box 82">
              <controlPr defaultSize="0" print="0" autoFill="0" autoPict="0">
                <anchor moveWithCells="1">
                  <from>
                    <xdr:col>5</xdr:col>
                    <xdr:colOff>342900</xdr:colOff>
                    <xdr:row>118</xdr:row>
                    <xdr:rowOff>0</xdr:rowOff>
                  </from>
                  <to>
                    <xdr:col>7</xdr:col>
                    <xdr:colOff>180975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7" name="Option Button 83">
              <controlPr defaultSize="0" autoFill="0" autoLine="0" autoPict="0">
                <anchor moveWithCells="1">
                  <from>
                    <xdr:col>6</xdr:col>
                    <xdr:colOff>0</xdr:colOff>
                    <xdr:row>118</xdr:row>
                    <xdr:rowOff>9525</xdr:rowOff>
                  </from>
                  <to>
                    <xdr:col>7</xdr:col>
                    <xdr:colOff>152400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8" name="Option Button 84">
              <controlPr defaultSize="0" autoFill="0" autoLine="0" autoPict="0">
                <anchor mov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7</xdr:col>
                    <xdr:colOff>152400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9" name="Option Button 85">
              <controlPr defaultSize="0" autoFill="0" autoLine="0" autoPict="0">
                <anchor moveWithCells="1">
                  <from>
                    <xdr:col>6</xdr:col>
                    <xdr:colOff>0</xdr:colOff>
                    <xdr:row>121</xdr:row>
                    <xdr:rowOff>57150</xdr:rowOff>
                  </from>
                  <to>
                    <xdr:col>7</xdr:col>
                    <xdr:colOff>152400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20" name="Option Button 86">
              <controlPr defaultSize="0" autoFill="0" autoLine="0" autoPict="0">
                <anchor mov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152400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21" name="Option Button 87">
              <controlPr defaultSize="0" autoFill="0" autoLine="0" autoPict="0">
                <anchor moveWithCells="1">
                  <from>
                    <xdr:col>6</xdr:col>
                    <xdr:colOff>0</xdr:colOff>
                    <xdr:row>125</xdr:row>
                    <xdr:rowOff>38100</xdr:rowOff>
                  </from>
                  <to>
                    <xdr:col>7</xdr:col>
                    <xdr:colOff>152400</xdr:colOff>
                    <xdr:row>127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22" name="Option Button 93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3" name="Option Button 94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4" name="Option Button 95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5" name="Option Button 96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26" name="Option Button 103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27" name="Option Button 104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28" name="Option Button 105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29" name="Option Button 106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0" name="Option Button 107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1" name="Option Button 110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32" name="Option Button 111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33" name="Option Button 112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4" name="Option Button 113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35" name="Option Button 114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36" name="Option Button 117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37" name="Option Button 118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38" name="Option Button 119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39" name="Option Button 120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0" name="Option Button 121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41" name="Option Button 124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42" name="Option Button 125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43" name="Option Button 126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44" name="Option Button 127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45" name="Option Button 128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46" name="Option Button 131">
              <controlPr defaultSize="0" autoFill="0" autoLine="0" autoPict="0">
                <anchor moveWithCells="1">
                  <from>
                    <xdr:col>0</xdr:col>
                    <xdr:colOff>0</xdr:colOff>
                    <xdr:row>135</xdr:row>
                    <xdr:rowOff>0</xdr:rowOff>
                  </from>
                  <to>
                    <xdr:col>2</xdr:col>
                    <xdr:colOff>95250</xdr:colOff>
                    <xdr:row>135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4">
    <pageSetUpPr fitToPage="1"/>
  </sheetPr>
  <dimension ref="A1:AJ79"/>
  <sheetViews>
    <sheetView showGridLines="0" showRowColHeaders="0" tabSelected="1" topLeftCell="A3" zoomScale="80" zoomScaleNormal="80" zoomScalePageLayoutView="125" workbookViewId="0">
      <selection activeCell="AL13" sqref="AL13"/>
    </sheetView>
  </sheetViews>
  <sheetFormatPr baseColWidth="10" defaultColWidth="11.42578125" defaultRowHeight="12.75" x14ac:dyDescent="0.25"/>
  <cols>
    <col min="1" max="1" width="2.140625" style="2" customWidth="1"/>
    <col min="2" max="2" width="1.140625" style="2" customWidth="1"/>
    <col min="3" max="3" width="2" style="2" customWidth="1"/>
    <col min="4" max="4" width="5.7109375" style="2" customWidth="1"/>
    <col min="5" max="5" width="1.42578125" style="2" customWidth="1"/>
    <col min="6" max="6" width="1.85546875" style="2" customWidth="1"/>
    <col min="7" max="7" width="6.42578125" style="2" customWidth="1"/>
    <col min="8" max="8" width="2.28515625" style="2" customWidth="1"/>
    <col min="9" max="9" width="1.140625" style="2" customWidth="1"/>
    <col min="10" max="10" width="7.85546875" style="2" customWidth="1"/>
    <col min="11" max="11" width="3.42578125" style="2" customWidth="1"/>
    <col min="12" max="12" width="3.28515625" style="2" customWidth="1"/>
    <col min="13" max="13" width="5" style="2" customWidth="1"/>
    <col min="14" max="14" width="10.85546875" style="2" customWidth="1"/>
    <col min="15" max="15" width="1.28515625" style="2" customWidth="1"/>
    <col min="16" max="16" width="5.7109375" style="2" customWidth="1"/>
    <col min="17" max="17" width="1.42578125" style="2" customWidth="1"/>
    <col min="18" max="18" width="1.85546875" style="2" customWidth="1"/>
    <col min="19" max="19" width="4.85546875" style="2" customWidth="1"/>
    <col min="20" max="20" width="4.28515625" style="2" customWidth="1"/>
    <col min="21" max="21" width="9.7109375" style="2" customWidth="1"/>
    <col min="22" max="22" width="9.85546875" style="2" customWidth="1"/>
    <col min="23" max="23" width="1.42578125" style="2" customWidth="1"/>
    <col min="24" max="24" width="5.42578125" style="2" customWidth="1"/>
    <col min="25" max="25" width="2" style="2" customWidth="1"/>
    <col min="26" max="26" width="3.140625" style="2" customWidth="1"/>
    <col min="27" max="27" width="2.140625" style="2" customWidth="1"/>
    <col min="28" max="28" width="4.85546875" style="2" customWidth="1"/>
    <col min="29" max="29" width="2.42578125" style="2" customWidth="1"/>
    <col min="30" max="30" width="8.7109375" style="2" customWidth="1"/>
    <col min="31" max="31" width="1.140625" style="2" customWidth="1"/>
    <col min="32" max="32" width="2.42578125" style="2" customWidth="1"/>
    <col min="33" max="33" width="1.7109375" style="2" customWidth="1"/>
    <col min="34" max="34" width="3.7109375" style="2" customWidth="1"/>
    <col min="35" max="35" width="18.42578125" style="2" customWidth="1"/>
    <col min="36" max="36" width="1" style="2" customWidth="1"/>
    <col min="37" max="16384" width="11.42578125" style="2"/>
  </cols>
  <sheetData>
    <row r="1" spans="1:36" hidden="1" x14ac:dyDescent="0.25">
      <c r="A1" s="2">
        <f>menu!$B$1</f>
        <v>1</v>
      </c>
      <c r="B1" s="10"/>
      <c r="C1" s="10"/>
      <c r="D1" s="10"/>
      <c r="E1" s="10"/>
      <c r="F1" s="10"/>
      <c r="G1" s="10"/>
      <c r="H1" s="10"/>
      <c r="I1" s="10"/>
      <c r="J1" s="10"/>
      <c r="K1" s="82">
        <v>0</v>
      </c>
      <c r="L1" s="10"/>
      <c r="M1" s="10"/>
      <c r="N1" s="10"/>
      <c r="O1" s="10"/>
      <c r="P1" s="10"/>
      <c r="Q1" s="10"/>
      <c r="R1" s="83">
        <v>3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idden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22.5" customHeight="1" x14ac:dyDescent="0.25">
      <c r="A3" s="1"/>
      <c r="B3" s="85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</row>
    <row r="4" spans="1:36" ht="6" customHeight="1" x14ac:dyDescent="0.25">
      <c r="B4" s="87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9"/>
      <c r="AB4" s="88"/>
      <c r="AC4" s="88"/>
      <c r="AD4" s="88"/>
      <c r="AE4" s="88"/>
      <c r="AF4" s="88"/>
      <c r="AG4" s="88"/>
      <c r="AH4" s="88"/>
      <c r="AI4" s="88"/>
      <c r="AJ4" s="90"/>
    </row>
    <row r="5" spans="1:36" ht="12.75" customHeight="1" x14ac:dyDescent="0.25">
      <c r="B5" s="14"/>
      <c r="C5" s="55"/>
      <c r="D5" s="446" t="s">
        <v>210</v>
      </c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8"/>
      <c r="AB5" s="185"/>
      <c r="AC5" s="185"/>
      <c r="AD5" s="185"/>
      <c r="AE5" s="185"/>
      <c r="AF5" s="186"/>
      <c r="AG5" s="186"/>
      <c r="AH5" s="13"/>
      <c r="AI5" s="13"/>
      <c r="AJ5" s="15"/>
    </row>
    <row r="6" spans="1:36" ht="12.75" customHeight="1" x14ac:dyDescent="0.25">
      <c r="B6" s="14"/>
      <c r="C6" s="2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  <c r="AA6" s="48"/>
      <c r="AB6" s="185"/>
      <c r="AC6" s="185"/>
      <c r="AD6" s="185"/>
      <c r="AE6" s="185"/>
      <c r="AF6" s="185"/>
      <c r="AG6" s="186"/>
      <c r="AH6" s="13"/>
      <c r="AI6" s="13"/>
      <c r="AJ6" s="15"/>
    </row>
    <row r="7" spans="1:36" ht="12.75" customHeight="1" x14ac:dyDescent="0.25">
      <c r="B7" s="14"/>
      <c r="C7" s="2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  <c r="AA7" s="48"/>
      <c r="AB7" s="185"/>
      <c r="AC7" s="185"/>
      <c r="AD7" s="185"/>
      <c r="AE7" s="185"/>
      <c r="AF7" s="185"/>
      <c r="AG7" s="185"/>
      <c r="AH7" s="13"/>
      <c r="AI7" s="13"/>
      <c r="AJ7" s="15"/>
    </row>
    <row r="8" spans="1:36" ht="12.75" customHeight="1" x14ac:dyDescent="0.25">
      <c r="B8" s="14"/>
      <c r="C8" s="2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8"/>
      <c r="AB8" s="13"/>
      <c r="AC8" s="13"/>
      <c r="AD8" s="13"/>
      <c r="AE8" s="13"/>
      <c r="AF8" s="13"/>
      <c r="AG8" s="13"/>
      <c r="AH8" s="13"/>
      <c r="AI8" s="31"/>
      <c r="AJ8" s="15"/>
    </row>
    <row r="9" spans="1:36" ht="12.75" customHeight="1" x14ac:dyDescent="0.25">
      <c r="B9" s="14"/>
      <c r="C9" s="13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13"/>
      <c r="AB9" s="256" t="s">
        <v>62</v>
      </c>
      <c r="AC9" s="258" t="s">
        <v>134</v>
      </c>
      <c r="AD9" s="259"/>
      <c r="AE9" s="259"/>
      <c r="AF9" s="259"/>
      <c r="AG9" s="259"/>
      <c r="AH9" s="259"/>
      <c r="AI9" s="260"/>
      <c r="AJ9" s="15"/>
    </row>
    <row r="10" spans="1:36" ht="12.75" customHeight="1" x14ac:dyDescent="0.25">
      <c r="B10" s="14"/>
      <c r="C10" s="13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13"/>
      <c r="AB10" s="257"/>
      <c r="AC10" s="261"/>
      <c r="AD10" s="262"/>
      <c r="AE10" s="262"/>
      <c r="AF10" s="262"/>
      <c r="AG10" s="262"/>
      <c r="AH10" s="262"/>
      <c r="AI10" s="263"/>
      <c r="AJ10" s="32"/>
    </row>
    <row r="11" spans="1:36" ht="6" customHeight="1" x14ac:dyDescent="0.25"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45"/>
      <c r="Z11" s="45"/>
      <c r="AA11" s="46"/>
      <c r="AB11" s="31"/>
      <c r="AC11" s="31"/>
      <c r="AD11" s="31"/>
      <c r="AE11" s="31"/>
      <c r="AF11" s="31"/>
      <c r="AG11" s="31"/>
      <c r="AH11" s="31"/>
      <c r="AI11" s="31"/>
      <c r="AJ11" s="32"/>
    </row>
    <row r="12" spans="1:36" ht="6" customHeight="1" x14ac:dyDescent="0.2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13"/>
      <c r="AG12" s="13"/>
      <c r="AH12" s="13"/>
      <c r="AI12" s="13"/>
      <c r="AJ12" s="15"/>
    </row>
    <row r="13" spans="1:36" ht="10.5" customHeight="1" x14ac:dyDescent="0.25">
      <c r="B13" s="14"/>
      <c r="C13" s="275" t="s">
        <v>38</v>
      </c>
      <c r="D13" s="275"/>
      <c r="E13" s="20"/>
      <c r="F13" s="423" t="s">
        <v>211</v>
      </c>
      <c r="G13" s="424"/>
      <c r="H13" s="424"/>
      <c r="I13" s="424"/>
      <c r="J13" s="424"/>
      <c r="K13" s="424"/>
      <c r="L13" s="424"/>
      <c r="M13" s="424"/>
      <c r="N13" s="424"/>
      <c r="O13" s="424"/>
      <c r="P13" s="425"/>
      <c r="Q13" s="13"/>
      <c r="R13" s="13"/>
      <c r="S13" s="264" t="s">
        <v>47</v>
      </c>
      <c r="T13" s="277" t="s">
        <v>212</v>
      </c>
      <c r="U13" s="307"/>
      <c r="V13" s="279"/>
      <c r="W13" s="20"/>
      <c r="X13" s="285" t="s">
        <v>100</v>
      </c>
      <c r="Y13" s="303">
        <v>45637</v>
      </c>
      <c r="Z13" s="429"/>
      <c r="AA13" s="429"/>
      <c r="AB13" s="304"/>
      <c r="AC13" s="13"/>
      <c r="AD13" s="264" t="s">
        <v>101</v>
      </c>
      <c r="AE13" s="277" t="s">
        <v>213</v>
      </c>
      <c r="AF13" s="278"/>
      <c r="AG13" s="278"/>
      <c r="AH13" s="278"/>
      <c r="AI13" s="279"/>
      <c r="AJ13" s="15"/>
    </row>
    <row r="14" spans="1:36" ht="10.5" customHeight="1" x14ac:dyDescent="0.25">
      <c r="B14" s="14"/>
      <c r="C14" s="275"/>
      <c r="D14" s="275"/>
      <c r="E14" s="13"/>
      <c r="F14" s="426"/>
      <c r="G14" s="427"/>
      <c r="H14" s="427"/>
      <c r="I14" s="427"/>
      <c r="J14" s="427"/>
      <c r="K14" s="427"/>
      <c r="L14" s="427"/>
      <c r="M14" s="427"/>
      <c r="N14" s="427"/>
      <c r="O14" s="427"/>
      <c r="P14" s="428"/>
      <c r="Q14" s="13"/>
      <c r="R14" s="13"/>
      <c r="S14" s="264"/>
      <c r="T14" s="280"/>
      <c r="U14" s="281"/>
      <c r="V14" s="282"/>
      <c r="W14" s="13"/>
      <c r="X14" s="285"/>
      <c r="Y14" s="305"/>
      <c r="Z14" s="430"/>
      <c r="AA14" s="430"/>
      <c r="AB14" s="306"/>
      <c r="AC14" s="13"/>
      <c r="AD14" s="264"/>
      <c r="AE14" s="280"/>
      <c r="AF14" s="281"/>
      <c r="AG14" s="281"/>
      <c r="AH14" s="281"/>
      <c r="AI14" s="282"/>
      <c r="AJ14" s="15"/>
    </row>
    <row r="15" spans="1:36" ht="6" customHeight="1" x14ac:dyDescent="0.25">
      <c r="B15" s="34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31"/>
      <c r="R15" s="31"/>
      <c r="S15" s="42"/>
      <c r="T15" s="31"/>
      <c r="U15" s="31"/>
      <c r="V15" s="43"/>
      <c r="W15" s="43"/>
      <c r="X15" s="43"/>
      <c r="Y15" s="31"/>
      <c r="Z15" s="44"/>
      <c r="AA15" s="31"/>
      <c r="AB15" s="31"/>
      <c r="AC15" s="31"/>
      <c r="AD15" s="31"/>
      <c r="AE15" s="31"/>
      <c r="AF15" s="31"/>
      <c r="AG15" s="31"/>
      <c r="AH15" s="31"/>
      <c r="AI15" s="31"/>
      <c r="AJ15" s="32"/>
    </row>
    <row r="16" spans="1:36" ht="13.5" x14ac:dyDescent="0.25">
      <c r="B16" s="440" t="s">
        <v>43</v>
      </c>
      <c r="C16" s="420"/>
      <c r="D16" s="420"/>
      <c r="E16" s="420"/>
      <c r="F16" s="420"/>
      <c r="G16" s="420"/>
      <c r="H16" s="420"/>
      <c r="I16" s="441"/>
      <c r="J16" s="434" t="s">
        <v>135</v>
      </c>
      <c r="K16" s="444"/>
      <c r="L16" s="444"/>
      <c r="M16" s="444"/>
      <c r="N16" s="444"/>
      <c r="O16" s="444"/>
      <c r="P16" s="444"/>
      <c r="Q16" s="444"/>
      <c r="R16" s="40"/>
      <c r="S16" s="40"/>
      <c r="T16" s="40"/>
      <c r="U16" s="40"/>
      <c r="V16" s="40"/>
      <c r="W16" s="35"/>
      <c r="X16" s="420" t="s">
        <v>136</v>
      </c>
      <c r="Y16" s="421"/>
      <c r="Z16" s="421"/>
      <c r="AA16" s="421"/>
      <c r="AB16" s="421"/>
      <c r="AC16" s="421"/>
      <c r="AD16" s="421"/>
      <c r="AE16" s="422"/>
      <c r="AF16" s="434" t="s">
        <v>137</v>
      </c>
      <c r="AG16" s="435"/>
      <c r="AH16" s="435"/>
      <c r="AI16" s="435"/>
      <c r="AJ16" s="436"/>
    </row>
    <row r="17" spans="2:36" ht="13.5" x14ac:dyDescent="0.25">
      <c r="B17" s="442"/>
      <c r="C17" s="388"/>
      <c r="D17" s="388"/>
      <c r="E17" s="388"/>
      <c r="F17" s="388"/>
      <c r="G17" s="388"/>
      <c r="H17" s="388"/>
      <c r="I17" s="443"/>
      <c r="J17" s="437"/>
      <c r="K17" s="445"/>
      <c r="L17" s="445"/>
      <c r="M17" s="445"/>
      <c r="N17" s="445"/>
      <c r="O17" s="445"/>
      <c r="P17" s="445"/>
      <c r="Q17" s="445"/>
      <c r="R17" s="31"/>
      <c r="S17" s="31"/>
      <c r="T17" s="31"/>
      <c r="U17" s="31"/>
      <c r="V17" s="31"/>
      <c r="W17" s="36"/>
      <c r="X17" s="388"/>
      <c r="Y17" s="389"/>
      <c r="Z17" s="389"/>
      <c r="AA17" s="389"/>
      <c r="AB17" s="389"/>
      <c r="AC17" s="389"/>
      <c r="AD17" s="389"/>
      <c r="AE17" s="390"/>
      <c r="AF17" s="437"/>
      <c r="AG17" s="438"/>
      <c r="AH17" s="438"/>
      <c r="AI17" s="438"/>
      <c r="AJ17" s="439"/>
    </row>
    <row r="18" spans="2:36" ht="4.5" customHeight="1" x14ac:dyDescent="0.25">
      <c r="B18" s="14"/>
      <c r="C18" s="13"/>
      <c r="D18" s="13"/>
      <c r="E18" s="13"/>
      <c r="F18" s="13"/>
      <c r="G18" s="13"/>
      <c r="H18" s="13"/>
      <c r="I18" s="35"/>
      <c r="J18" s="13"/>
      <c r="K18" s="13"/>
      <c r="L18" s="13"/>
      <c r="M18" s="13"/>
      <c r="N18" s="13"/>
      <c r="P18" s="13"/>
      <c r="Q18" s="40"/>
      <c r="R18" s="13"/>
      <c r="S18" s="13"/>
      <c r="T18" s="154"/>
      <c r="U18" s="154"/>
      <c r="V18" s="13"/>
      <c r="W18" s="35"/>
      <c r="X18" s="13"/>
      <c r="Y18" s="13"/>
      <c r="Z18" s="13"/>
      <c r="AA18" s="13"/>
      <c r="AB18" s="13"/>
      <c r="AC18" s="13"/>
      <c r="AD18" s="13"/>
      <c r="AE18" s="35"/>
      <c r="AF18" s="397" t="s">
        <v>75</v>
      </c>
      <c r="AG18" s="406" t="s">
        <v>178</v>
      </c>
      <c r="AH18" s="406"/>
      <c r="AI18" s="406"/>
      <c r="AJ18" s="407"/>
    </row>
    <row r="19" spans="2:36" ht="10.5" customHeight="1" x14ac:dyDescent="0.25">
      <c r="B19" s="14"/>
      <c r="C19" s="13"/>
      <c r="D19" s="285" t="s">
        <v>64</v>
      </c>
      <c r="E19" s="289" t="s">
        <v>178</v>
      </c>
      <c r="F19" s="291"/>
      <c r="G19" s="13"/>
      <c r="H19" s="13"/>
      <c r="I19" s="48"/>
      <c r="J19" s="16" t="s">
        <v>139</v>
      </c>
      <c r="K19" s="277" t="s">
        <v>178</v>
      </c>
      <c r="L19" s="392"/>
      <c r="M19" s="392"/>
      <c r="N19" s="392"/>
      <c r="O19" s="392"/>
      <c r="P19" s="416"/>
      <c r="Q19" s="13"/>
      <c r="R19" s="159"/>
      <c r="S19" s="385" t="s">
        <v>48</v>
      </c>
      <c r="T19" s="277" t="s">
        <v>178</v>
      </c>
      <c r="U19" s="416"/>
      <c r="V19" s="16"/>
      <c r="W19" s="48"/>
      <c r="X19" s="16" t="s">
        <v>139</v>
      </c>
      <c r="Y19" s="277" t="s">
        <v>178</v>
      </c>
      <c r="Z19" s="392"/>
      <c r="AA19" s="392"/>
      <c r="AB19" s="392"/>
      <c r="AC19" s="392"/>
      <c r="AD19" s="416"/>
      <c r="AE19" s="48"/>
      <c r="AF19" s="414"/>
      <c r="AG19" s="410"/>
      <c r="AH19" s="410"/>
      <c r="AI19" s="410"/>
      <c r="AJ19" s="411"/>
    </row>
    <row r="20" spans="2:36" ht="10.5" customHeight="1" x14ac:dyDescent="0.25">
      <c r="B20" s="14"/>
      <c r="C20" s="13"/>
      <c r="D20" s="285"/>
      <c r="E20" s="292"/>
      <c r="F20" s="294"/>
      <c r="G20" s="13"/>
      <c r="H20" s="13"/>
      <c r="I20" s="48"/>
      <c r="J20" s="16"/>
      <c r="K20" s="417"/>
      <c r="L20" s="419"/>
      <c r="M20" s="419"/>
      <c r="N20" s="419"/>
      <c r="O20" s="419"/>
      <c r="P20" s="418"/>
      <c r="Q20" s="13"/>
      <c r="R20" s="159"/>
      <c r="S20" s="385"/>
      <c r="T20" s="417"/>
      <c r="U20" s="418"/>
      <c r="V20" s="47"/>
      <c r="W20" s="48"/>
      <c r="X20" s="16"/>
      <c r="Y20" s="417"/>
      <c r="Z20" s="419"/>
      <c r="AA20" s="419"/>
      <c r="AB20" s="419"/>
      <c r="AC20" s="419"/>
      <c r="AD20" s="418"/>
      <c r="AE20" s="48"/>
      <c r="AF20" s="397" t="s">
        <v>76</v>
      </c>
      <c r="AG20" s="406" t="s">
        <v>178</v>
      </c>
      <c r="AH20" s="406"/>
      <c r="AI20" s="406"/>
      <c r="AJ20" s="407"/>
    </row>
    <row r="21" spans="2:36" ht="3" customHeight="1" x14ac:dyDescent="0.25">
      <c r="B21" s="14"/>
      <c r="C21" s="13"/>
      <c r="D21" s="13"/>
      <c r="E21" s="13"/>
      <c r="F21" s="13"/>
      <c r="G21" s="13"/>
      <c r="H21" s="13"/>
      <c r="I21" s="48"/>
      <c r="J21" s="13"/>
      <c r="K21" s="13"/>
      <c r="L21" s="13"/>
      <c r="M21" s="13"/>
      <c r="N21" s="13"/>
      <c r="O21" s="13"/>
      <c r="P21" s="13"/>
      <c r="Q21" s="13"/>
      <c r="W21" s="48"/>
      <c r="X21" s="13"/>
      <c r="Y21" s="13"/>
      <c r="Z21" s="13"/>
      <c r="AA21" s="13"/>
      <c r="AB21" s="13"/>
      <c r="AC21" s="13"/>
      <c r="AD21" s="13"/>
      <c r="AE21" s="48"/>
      <c r="AF21" s="413"/>
      <c r="AG21" s="408"/>
      <c r="AH21" s="408"/>
      <c r="AI21" s="408"/>
      <c r="AJ21" s="409"/>
    </row>
    <row r="22" spans="2:36" ht="1.5" customHeight="1" x14ac:dyDescent="0.25">
      <c r="B22" s="14"/>
      <c r="C22" s="13"/>
      <c r="D22" s="431" t="s">
        <v>178</v>
      </c>
      <c r="E22" s="279"/>
      <c r="F22" s="431" t="str">
        <f ca="1">IF(ISNUMBER(E19),MID(VLOOKUP(E19,INDIRECT(data_matchs!$E$1),MATCH("TimeStart",data_matchs!$B$4:$BF$4,0),FALSE),3,2)," ")</f>
        <v xml:space="preserve"> </v>
      </c>
      <c r="G22" s="279"/>
      <c r="H22" s="13"/>
      <c r="I22" s="48"/>
      <c r="J22" s="13"/>
      <c r="K22" s="13"/>
      <c r="L22" s="13"/>
      <c r="M22" s="13"/>
      <c r="N22" s="13"/>
      <c r="O22" s="13"/>
      <c r="P22" s="13"/>
      <c r="Q22" s="13"/>
      <c r="W22" s="48"/>
      <c r="X22" s="13"/>
      <c r="Y22" s="13"/>
      <c r="Z22" s="13"/>
      <c r="AA22" s="13"/>
      <c r="AB22" s="13"/>
      <c r="AC22" s="13"/>
      <c r="AD22" s="13"/>
      <c r="AE22" s="48"/>
      <c r="AF22" s="414"/>
      <c r="AG22" s="410"/>
      <c r="AH22" s="410"/>
      <c r="AI22" s="410"/>
      <c r="AJ22" s="411"/>
    </row>
    <row r="23" spans="2:36" ht="16.5" customHeight="1" x14ac:dyDescent="0.25">
      <c r="B23" s="14"/>
      <c r="C23" s="13"/>
      <c r="D23" s="432"/>
      <c r="E23" s="433"/>
      <c r="F23" s="432"/>
      <c r="G23" s="433"/>
      <c r="H23" s="13"/>
      <c r="I23" s="48"/>
      <c r="J23" s="16" t="s">
        <v>140</v>
      </c>
      <c r="K23" s="277" t="s">
        <v>178</v>
      </c>
      <c r="L23" s="392"/>
      <c r="M23" s="392"/>
      <c r="N23" s="392"/>
      <c r="O23" s="392"/>
      <c r="P23" s="416"/>
      <c r="Q23" s="13"/>
      <c r="R23" s="129"/>
      <c r="S23" s="129"/>
      <c r="T23" s="277" t="s">
        <v>178</v>
      </c>
      <c r="U23" s="416"/>
      <c r="V23" s="129"/>
      <c r="W23" s="48"/>
      <c r="X23" s="16" t="s">
        <v>141</v>
      </c>
      <c r="Y23" s="277" t="s">
        <v>178</v>
      </c>
      <c r="Z23" s="392"/>
      <c r="AA23" s="392"/>
      <c r="AB23" s="392"/>
      <c r="AC23" s="392"/>
      <c r="AD23" s="416"/>
      <c r="AE23" s="48"/>
      <c r="AF23" s="412" t="s">
        <v>77</v>
      </c>
      <c r="AG23" s="406" t="s">
        <v>178</v>
      </c>
      <c r="AH23" s="406"/>
      <c r="AI23" s="406"/>
      <c r="AJ23" s="407"/>
    </row>
    <row r="24" spans="2:36" ht="4.5" customHeight="1" x14ac:dyDescent="0.25">
      <c r="B24" s="14"/>
      <c r="C24" s="13"/>
      <c r="D24" s="432"/>
      <c r="E24" s="433"/>
      <c r="F24" s="432"/>
      <c r="G24" s="433"/>
      <c r="H24" s="13"/>
      <c r="I24" s="48"/>
      <c r="J24" s="13"/>
      <c r="K24" s="417"/>
      <c r="L24" s="419"/>
      <c r="M24" s="419"/>
      <c r="N24" s="419"/>
      <c r="O24" s="419"/>
      <c r="P24" s="418"/>
      <c r="Q24" s="13"/>
      <c r="R24" s="129"/>
      <c r="S24" s="129"/>
      <c r="T24" s="417"/>
      <c r="U24" s="418"/>
      <c r="V24" s="129"/>
      <c r="W24" s="48"/>
      <c r="X24" s="13"/>
      <c r="Y24" s="417"/>
      <c r="Z24" s="419"/>
      <c r="AA24" s="419"/>
      <c r="AB24" s="419"/>
      <c r="AC24" s="419"/>
      <c r="AD24" s="418"/>
      <c r="AE24" s="48"/>
      <c r="AF24" s="413"/>
      <c r="AG24" s="410"/>
      <c r="AH24" s="410"/>
      <c r="AI24" s="410"/>
      <c r="AJ24" s="411"/>
    </row>
    <row r="25" spans="2:36" ht="1.5" customHeight="1" x14ac:dyDescent="0.25">
      <c r="B25" s="14"/>
      <c r="C25" s="13"/>
      <c r="D25" s="280"/>
      <c r="E25" s="282"/>
      <c r="F25" s="280"/>
      <c r="G25" s="282"/>
      <c r="H25" s="13"/>
      <c r="I25" s="48"/>
      <c r="J25" s="13"/>
      <c r="K25" s="13"/>
      <c r="L25" s="13"/>
      <c r="M25" s="13"/>
      <c r="N25" s="13"/>
      <c r="O25" s="13"/>
      <c r="P25" s="13"/>
      <c r="Q25" s="13"/>
      <c r="T25" s="157"/>
      <c r="U25" s="162"/>
      <c r="V25" s="158"/>
      <c r="W25" s="48"/>
      <c r="X25" s="13"/>
      <c r="Y25" s="13"/>
      <c r="Z25" s="13"/>
      <c r="AA25" s="13"/>
      <c r="AB25" s="13"/>
      <c r="AC25" s="13"/>
      <c r="AD25" s="18"/>
      <c r="AE25" s="48"/>
      <c r="AF25" s="397" t="s">
        <v>78</v>
      </c>
      <c r="AG25" s="406" t="s">
        <v>178</v>
      </c>
      <c r="AH25" s="406"/>
      <c r="AI25" s="406"/>
      <c r="AJ25" s="407"/>
    </row>
    <row r="26" spans="2:36" ht="3" customHeight="1" x14ac:dyDescent="0.25">
      <c r="B26" s="14"/>
      <c r="C26" s="13"/>
      <c r="D26" s="13"/>
      <c r="E26" s="13"/>
      <c r="F26" s="13"/>
      <c r="G26" s="13"/>
      <c r="H26" s="13"/>
      <c r="I26" s="48"/>
      <c r="J26" s="13"/>
      <c r="K26" s="13"/>
      <c r="L26" s="13"/>
      <c r="M26" s="13"/>
      <c r="N26" s="128"/>
      <c r="O26" s="13"/>
      <c r="P26" s="13"/>
      <c r="Q26" s="13"/>
      <c r="V26" s="128"/>
      <c r="W26" s="48"/>
      <c r="X26" s="13"/>
      <c r="Y26" s="13"/>
      <c r="Z26" s="13"/>
      <c r="AA26" s="13"/>
      <c r="AB26" s="13"/>
      <c r="AD26" s="361"/>
      <c r="AE26" s="48"/>
      <c r="AF26" s="413"/>
      <c r="AG26" s="408"/>
      <c r="AH26" s="408"/>
      <c r="AI26" s="408"/>
      <c r="AJ26" s="409"/>
    </row>
    <row r="27" spans="2:36" ht="10.5" customHeight="1" x14ac:dyDescent="0.25">
      <c r="B27" s="14"/>
      <c r="C27" s="431" t="s">
        <v>178</v>
      </c>
      <c r="D27" s="279"/>
      <c r="E27" s="13"/>
      <c r="F27" s="13"/>
      <c r="G27" s="431" t="s">
        <v>178</v>
      </c>
      <c r="H27" s="279"/>
      <c r="I27" s="48"/>
      <c r="J27" s="16" t="s">
        <v>138</v>
      </c>
      <c r="K27" s="277" t="s">
        <v>178</v>
      </c>
      <c r="L27" s="392"/>
      <c r="M27" s="392"/>
      <c r="N27" s="392"/>
      <c r="O27" s="392"/>
      <c r="P27" s="416"/>
      <c r="Q27" s="13"/>
      <c r="T27" s="277" t="s">
        <v>178</v>
      </c>
      <c r="U27" s="416"/>
      <c r="V27" s="128"/>
      <c r="W27" s="48"/>
      <c r="Y27" s="13"/>
      <c r="Z27" s="13"/>
      <c r="AA27" s="13"/>
      <c r="AB27" s="13"/>
      <c r="AD27" s="361"/>
      <c r="AE27" s="48"/>
      <c r="AF27" s="414"/>
      <c r="AG27" s="410"/>
      <c r="AH27" s="410"/>
      <c r="AI27" s="410"/>
      <c r="AJ27" s="411"/>
    </row>
    <row r="28" spans="2:36" ht="10.5" customHeight="1" x14ac:dyDescent="0.25">
      <c r="B28" s="14"/>
      <c r="C28" s="280"/>
      <c r="D28" s="282"/>
      <c r="E28" s="275" t="s">
        <v>74</v>
      </c>
      <c r="F28" s="275"/>
      <c r="G28" s="280"/>
      <c r="H28" s="282"/>
      <c r="I28" s="48"/>
      <c r="J28" s="47"/>
      <c r="K28" s="417"/>
      <c r="L28" s="419"/>
      <c r="M28" s="419"/>
      <c r="N28" s="419"/>
      <c r="O28" s="419"/>
      <c r="P28" s="418"/>
      <c r="Q28" s="13"/>
      <c r="T28" s="417"/>
      <c r="U28" s="418"/>
      <c r="V28" s="128"/>
      <c r="W28" s="48"/>
      <c r="Y28" s="13"/>
      <c r="Z28" s="13"/>
      <c r="AA28" s="13"/>
      <c r="AB28" s="13"/>
      <c r="AD28" s="361"/>
      <c r="AE28" s="48"/>
      <c r="AF28" s="397"/>
      <c r="AG28" s="391"/>
      <c r="AH28" s="399"/>
      <c r="AI28" s="399"/>
      <c r="AJ28" s="400"/>
    </row>
    <row r="29" spans="2:36" ht="4.5" customHeight="1" x14ac:dyDescent="0.25">
      <c r="B29" s="14"/>
      <c r="C29" s="76"/>
      <c r="D29" s="76"/>
      <c r="E29" s="19"/>
      <c r="F29" s="19"/>
      <c r="G29" s="76"/>
      <c r="H29" s="76"/>
      <c r="I29" s="48"/>
      <c r="J29" s="47"/>
      <c r="K29" s="13"/>
      <c r="L29" s="13"/>
      <c r="M29" s="13"/>
      <c r="N29" s="77"/>
      <c r="P29" s="47"/>
      <c r="Q29" s="13"/>
      <c r="R29" s="13"/>
      <c r="S29" s="13"/>
      <c r="T29" s="13"/>
      <c r="U29" s="13"/>
      <c r="V29" s="77"/>
      <c r="W29" s="48"/>
      <c r="X29" s="47"/>
      <c r="Y29" s="13"/>
      <c r="Z29" s="13"/>
      <c r="AA29" s="13"/>
      <c r="AB29" s="13"/>
      <c r="AC29" s="13"/>
      <c r="AD29" s="77"/>
      <c r="AE29" s="48"/>
      <c r="AF29" s="398"/>
      <c r="AG29" s="401"/>
      <c r="AH29" s="402"/>
      <c r="AI29" s="402"/>
      <c r="AJ29" s="403"/>
    </row>
    <row r="30" spans="2:36" ht="10.5" customHeight="1" x14ac:dyDescent="0.25">
      <c r="B30" s="14"/>
      <c r="C30" s="76"/>
      <c r="D30" s="76"/>
      <c r="E30" s="19"/>
      <c r="F30" s="19"/>
      <c r="G30" s="76"/>
      <c r="H30" s="76"/>
      <c r="I30" s="48"/>
      <c r="J30" s="47"/>
      <c r="K30" s="13"/>
      <c r="L30" s="13"/>
      <c r="M30" s="13"/>
      <c r="N30" s="77"/>
      <c r="P30" s="47"/>
      <c r="Q30" s="13"/>
      <c r="R30" s="13"/>
      <c r="S30" s="13"/>
      <c r="T30" s="13"/>
      <c r="U30" s="13"/>
      <c r="V30" s="77"/>
      <c r="W30" s="48"/>
      <c r="X30" s="47"/>
      <c r="Y30" s="13"/>
      <c r="Z30" s="13"/>
      <c r="AA30" s="13"/>
      <c r="AB30" s="13"/>
      <c r="AC30" s="13"/>
      <c r="AD30" s="77"/>
      <c r="AE30" s="48"/>
      <c r="AF30" s="404"/>
      <c r="AG30" s="391"/>
      <c r="AH30" s="392"/>
      <c r="AI30" s="392"/>
      <c r="AJ30" s="393"/>
    </row>
    <row r="31" spans="2:36" ht="4.5" customHeight="1" thickBot="1" x14ac:dyDescent="0.3">
      <c r="B31" s="78"/>
      <c r="C31" s="79"/>
      <c r="D31" s="79"/>
      <c r="E31" s="79"/>
      <c r="F31" s="79"/>
      <c r="G31" s="79"/>
      <c r="H31" s="79"/>
      <c r="I31" s="80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80"/>
      <c r="X31" s="79"/>
      <c r="Y31" s="79"/>
      <c r="Z31" s="79"/>
      <c r="AA31" s="79"/>
      <c r="AB31" s="79"/>
      <c r="AC31" s="79"/>
      <c r="AD31" s="79"/>
      <c r="AE31" s="80"/>
      <c r="AF31" s="405"/>
      <c r="AG31" s="394"/>
      <c r="AH31" s="395"/>
      <c r="AI31" s="395"/>
      <c r="AJ31" s="396"/>
    </row>
    <row r="32" spans="2:36" ht="4.5" customHeight="1" x14ac:dyDescent="0.25">
      <c r="B32" s="14"/>
      <c r="C32" s="13"/>
      <c r="D32" s="13"/>
      <c r="E32" s="13"/>
      <c r="F32" s="13"/>
      <c r="G32" s="13"/>
      <c r="H32" s="13"/>
      <c r="I32" s="35"/>
      <c r="J32" s="13"/>
      <c r="K32" s="13"/>
      <c r="L32" s="13"/>
      <c r="M32" s="13"/>
      <c r="N32" s="13"/>
      <c r="P32" s="13"/>
      <c r="Q32" s="40"/>
      <c r="R32" s="13"/>
      <c r="S32" s="13"/>
      <c r="T32" s="154"/>
      <c r="U32" s="154"/>
      <c r="V32" s="13"/>
      <c r="W32" s="35"/>
      <c r="X32" s="13"/>
      <c r="Y32" s="13"/>
      <c r="Z32" s="13"/>
      <c r="AA32" s="13"/>
      <c r="AB32" s="13"/>
      <c r="AC32" s="13"/>
      <c r="AD32" s="13"/>
      <c r="AE32" s="35"/>
      <c r="AF32" s="397" t="s">
        <v>75</v>
      </c>
      <c r="AG32" s="406" t="s">
        <v>178</v>
      </c>
      <c r="AH32" s="406"/>
      <c r="AI32" s="406"/>
      <c r="AJ32" s="407"/>
    </row>
    <row r="33" spans="2:36" ht="10.5" customHeight="1" x14ac:dyDescent="0.25">
      <c r="B33" s="14"/>
      <c r="C33" s="13"/>
      <c r="D33" s="285" t="s">
        <v>64</v>
      </c>
      <c r="E33" s="289" t="s">
        <v>178</v>
      </c>
      <c r="F33" s="291"/>
      <c r="G33" s="13"/>
      <c r="H33" s="13"/>
      <c r="I33" s="48"/>
      <c r="J33" s="16" t="s">
        <v>139</v>
      </c>
      <c r="K33" s="277" t="s">
        <v>178</v>
      </c>
      <c r="L33" s="392"/>
      <c r="M33" s="392"/>
      <c r="N33" s="392"/>
      <c r="O33" s="392"/>
      <c r="P33" s="416"/>
      <c r="Q33" s="13"/>
      <c r="R33" s="159"/>
      <c r="S33" s="385" t="s">
        <v>48</v>
      </c>
      <c r="T33" s="277" t="s">
        <v>178</v>
      </c>
      <c r="U33" s="416"/>
      <c r="V33" s="16"/>
      <c r="W33" s="48"/>
      <c r="X33" s="16" t="s">
        <v>139</v>
      </c>
      <c r="Y33" s="277" t="s">
        <v>178</v>
      </c>
      <c r="Z33" s="392"/>
      <c r="AA33" s="392"/>
      <c r="AB33" s="392"/>
      <c r="AC33" s="392"/>
      <c r="AD33" s="416"/>
      <c r="AE33" s="48"/>
      <c r="AF33" s="414"/>
      <c r="AG33" s="410"/>
      <c r="AH33" s="410"/>
      <c r="AI33" s="410"/>
      <c r="AJ33" s="411"/>
    </row>
    <row r="34" spans="2:36" ht="10.5" customHeight="1" x14ac:dyDescent="0.25">
      <c r="B34" s="14"/>
      <c r="C34" s="13"/>
      <c r="D34" s="285"/>
      <c r="E34" s="292"/>
      <c r="F34" s="294"/>
      <c r="G34" s="13"/>
      <c r="H34" s="13"/>
      <c r="I34" s="48"/>
      <c r="J34" s="16"/>
      <c r="K34" s="417"/>
      <c r="L34" s="419"/>
      <c r="M34" s="419"/>
      <c r="N34" s="419"/>
      <c r="O34" s="419"/>
      <c r="P34" s="418"/>
      <c r="Q34" s="13"/>
      <c r="R34" s="159"/>
      <c r="S34" s="385"/>
      <c r="T34" s="417"/>
      <c r="U34" s="418"/>
      <c r="V34" s="47"/>
      <c r="W34" s="48"/>
      <c r="X34" s="16"/>
      <c r="Y34" s="417"/>
      <c r="Z34" s="419"/>
      <c r="AA34" s="419"/>
      <c r="AB34" s="419"/>
      <c r="AC34" s="419"/>
      <c r="AD34" s="418"/>
      <c r="AE34" s="48"/>
      <c r="AF34" s="397" t="s">
        <v>76</v>
      </c>
      <c r="AG34" s="406" t="s">
        <v>178</v>
      </c>
      <c r="AH34" s="406"/>
      <c r="AI34" s="406"/>
      <c r="AJ34" s="407"/>
    </row>
    <row r="35" spans="2:36" ht="3" customHeight="1" x14ac:dyDescent="0.25">
      <c r="B35" s="14"/>
      <c r="C35" s="13"/>
      <c r="D35" s="13"/>
      <c r="E35" s="13"/>
      <c r="F35" s="13"/>
      <c r="G35" s="13"/>
      <c r="H35" s="13"/>
      <c r="I35" s="48"/>
      <c r="J35" s="13"/>
      <c r="K35" s="13"/>
      <c r="L35" s="13"/>
      <c r="M35" s="13"/>
      <c r="N35" s="13"/>
      <c r="O35" s="13"/>
      <c r="P35" s="13"/>
      <c r="Q35" s="13"/>
      <c r="W35" s="48"/>
      <c r="X35" s="13"/>
      <c r="Y35" s="13"/>
      <c r="Z35" s="13"/>
      <c r="AA35" s="13"/>
      <c r="AB35" s="13"/>
      <c r="AC35" s="13"/>
      <c r="AD35" s="13"/>
      <c r="AE35" s="48"/>
      <c r="AF35" s="413"/>
      <c r="AG35" s="408"/>
      <c r="AH35" s="408"/>
      <c r="AI35" s="408"/>
      <c r="AJ35" s="409"/>
    </row>
    <row r="36" spans="2:36" ht="1.5" customHeight="1" x14ac:dyDescent="0.25">
      <c r="B36" s="14"/>
      <c r="C36" s="13"/>
      <c r="D36" s="431" t="s">
        <v>178</v>
      </c>
      <c r="E36" s="279"/>
      <c r="F36" s="431" t="str">
        <f ca="1">IF(ISNUMBER(E33),MID(VLOOKUP(E33,INDIRECT(data_matchs!$E$1),MATCH("TimeStart",data_matchs!$B$4:$BF$4,0),FALSE),3,2)," ")</f>
        <v xml:space="preserve"> </v>
      </c>
      <c r="G36" s="279"/>
      <c r="H36" s="13"/>
      <c r="I36" s="48"/>
      <c r="J36" s="13"/>
      <c r="K36" s="13"/>
      <c r="L36" s="13"/>
      <c r="M36" s="13"/>
      <c r="N36" s="13"/>
      <c r="O36" s="13"/>
      <c r="P36" s="13"/>
      <c r="Q36" s="13"/>
      <c r="W36" s="48"/>
      <c r="X36" s="13"/>
      <c r="Y36" s="13"/>
      <c r="Z36" s="13"/>
      <c r="AA36" s="13"/>
      <c r="AB36" s="13"/>
      <c r="AC36" s="13"/>
      <c r="AD36" s="13"/>
      <c r="AE36" s="48"/>
      <c r="AF36" s="414"/>
      <c r="AG36" s="410"/>
      <c r="AH36" s="410"/>
      <c r="AI36" s="410"/>
      <c r="AJ36" s="411"/>
    </row>
    <row r="37" spans="2:36" ht="16.5" customHeight="1" x14ac:dyDescent="0.25">
      <c r="B37" s="14"/>
      <c r="C37" s="13"/>
      <c r="D37" s="432"/>
      <c r="E37" s="433"/>
      <c r="F37" s="432"/>
      <c r="G37" s="433"/>
      <c r="H37" s="13"/>
      <c r="I37" s="48"/>
      <c r="J37" s="16" t="s">
        <v>140</v>
      </c>
      <c r="K37" s="277" t="s">
        <v>178</v>
      </c>
      <c r="L37" s="392"/>
      <c r="M37" s="392"/>
      <c r="N37" s="392"/>
      <c r="O37" s="392"/>
      <c r="P37" s="416"/>
      <c r="Q37" s="13"/>
      <c r="R37" s="129"/>
      <c r="S37" s="129"/>
      <c r="T37" s="277" t="s">
        <v>178</v>
      </c>
      <c r="U37" s="416"/>
      <c r="V37" s="129"/>
      <c r="W37" s="48"/>
      <c r="X37" s="16" t="s">
        <v>141</v>
      </c>
      <c r="Y37" s="277" t="s">
        <v>178</v>
      </c>
      <c r="Z37" s="392"/>
      <c r="AA37" s="392"/>
      <c r="AB37" s="392"/>
      <c r="AC37" s="392"/>
      <c r="AD37" s="416"/>
      <c r="AE37" s="48"/>
      <c r="AF37" s="412" t="s">
        <v>77</v>
      </c>
      <c r="AG37" s="406" t="s">
        <v>178</v>
      </c>
      <c r="AH37" s="406"/>
      <c r="AI37" s="406"/>
      <c r="AJ37" s="407"/>
    </row>
    <row r="38" spans="2:36" ht="4.5" customHeight="1" x14ac:dyDescent="0.25">
      <c r="B38" s="14"/>
      <c r="C38" s="13"/>
      <c r="D38" s="432"/>
      <c r="E38" s="433"/>
      <c r="F38" s="432"/>
      <c r="G38" s="433"/>
      <c r="H38" s="13"/>
      <c r="I38" s="48"/>
      <c r="J38" s="13"/>
      <c r="K38" s="417"/>
      <c r="L38" s="419"/>
      <c r="M38" s="419"/>
      <c r="N38" s="419"/>
      <c r="O38" s="419"/>
      <c r="P38" s="418"/>
      <c r="Q38" s="13"/>
      <c r="R38" s="129"/>
      <c r="S38" s="129"/>
      <c r="T38" s="417"/>
      <c r="U38" s="418"/>
      <c r="V38" s="129"/>
      <c r="W38" s="48"/>
      <c r="X38" s="13"/>
      <c r="Y38" s="417"/>
      <c r="Z38" s="419"/>
      <c r="AA38" s="419"/>
      <c r="AB38" s="419"/>
      <c r="AC38" s="419"/>
      <c r="AD38" s="418"/>
      <c r="AE38" s="48"/>
      <c r="AF38" s="413"/>
      <c r="AG38" s="410"/>
      <c r="AH38" s="410"/>
      <c r="AI38" s="410"/>
      <c r="AJ38" s="411"/>
    </row>
    <row r="39" spans="2:36" ht="1.5" customHeight="1" x14ac:dyDescent="0.25">
      <c r="B39" s="14"/>
      <c r="C39" s="13"/>
      <c r="D39" s="280"/>
      <c r="E39" s="282"/>
      <c r="F39" s="280"/>
      <c r="G39" s="282"/>
      <c r="H39" s="13"/>
      <c r="I39" s="48"/>
      <c r="J39" s="13"/>
      <c r="K39" s="13"/>
      <c r="L39" s="13"/>
      <c r="M39" s="13"/>
      <c r="N39" s="13"/>
      <c r="O39" s="13"/>
      <c r="P39" s="13"/>
      <c r="Q39" s="13"/>
      <c r="T39" s="157"/>
      <c r="U39" s="162"/>
      <c r="V39" s="158"/>
      <c r="W39" s="48"/>
      <c r="X39" s="13"/>
      <c r="Y39" s="13"/>
      <c r="Z39" s="13"/>
      <c r="AA39" s="13"/>
      <c r="AB39" s="13"/>
      <c r="AC39" s="13"/>
      <c r="AD39" s="18"/>
      <c r="AE39" s="48"/>
      <c r="AF39" s="397" t="s">
        <v>78</v>
      </c>
      <c r="AG39" s="406" t="s">
        <v>178</v>
      </c>
      <c r="AH39" s="406"/>
      <c r="AI39" s="406"/>
      <c r="AJ39" s="407"/>
    </row>
    <row r="40" spans="2:36" ht="3" customHeight="1" x14ac:dyDescent="0.25">
      <c r="B40" s="14"/>
      <c r="C40" s="13"/>
      <c r="D40" s="13"/>
      <c r="E40" s="13"/>
      <c r="F40" s="13"/>
      <c r="G40" s="13"/>
      <c r="H40" s="13"/>
      <c r="I40" s="48"/>
      <c r="J40" s="13"/>
      <c r="K40" s="13"/>
      <c r="L40" s="13"/>
      <c r="M40" s="13"/>
      <c r="N40" s="128"/>
      <c r="O40" s="13"/>
      <c r="P40" s="13"/>
      <c r="Q40" s="13"/>
      <c r="V40" s="128"/>
      <c r="W40" s="48"/>
      <c r="X40" s="13"/>
      <c r="Y40" s="13"/>
      <c r="Z40" s="13"/>
      <c r="AA40" s="13"/>
      <c r="AB40" s="13"/>
      <c r="AD40" s="361"/>
      <c r="AE40" s="48"/>
      <c r="AF40" s="413"/>
      <c r="AG40" s="408"/>
      <c r="AH40" s="408"/>
      <c r="AI40" s="408"/>
      <c r="AJ40" s="409"/>
    </row>
    <row r="41" spans="2:36" ht="10.5" customHeight="1" x14ac:dyDescent="0.25">
      <c r="B41" s="14"/>
      <c r="C41" s="431" t="s">
        <v>178</v>
      </c>
      <c r="D41" s="279"/>
      <c r="E41" s="13"/>
      <c r="F41" s="13"/>
      <c r="G41" s="431" t="s">
        <v>178</v>
      </c>
      <c r="H41" s="279"/>
      <c r="I41" s="48"/>
      <c r="J41" s="16" t="s">
        <v>138</v>
      </c>
      <c r="K41" s="277" t="s">
        <v>178</v>
      </c>
      <c r="L41" s="392"/>
      <c r="M41" s="392"/>
      <c r="N41" s="392"/>
      <c r="O41" s="392"/>
      <c r="P41" s="416"/>
      <c r="Q41" s="13"/>
      <c r="T41" s="277" t="s">
        <v>178</v>
      </c>
      <c r="U41" s="416"/>
      <c r="V41" s="128"/>
      <c r="W41" s="48"/>
      <c r="Y41" s="13"/>
      <c r="Z41" s="13"/>
      <c r="AA41" s="13"/>
      <c r="AB41" s="13"/>
      <c r="AD41" s="361"/>
      <c r="AE41" s="48"/>
      <c r="AF41" s="414"/>
      <c r="AG41" s="410"/>
      <c r="AH41" s="410"/>
      <c r="AI41" s="410"/>
      <c r="AJ41" s="411"/>
    </row>
    <row r="42" spans="2:36" ht="10.5" customHeight="1" x14ac:dyDescent="0.25">
      <c r="B42" s="14"/>
      <c r="C42" s="280"/>
      <c r="D42" s="282"/>
      <c r="E42" s="275" t="s">
        <v>74</v>
      </c>
      <c r="F42" s="275"/>
      <c r="G42" s="280"/>
      <c r="H42" s="282"/>
      <c r="I42" s="48"/>
      <c r="J42" s="47"/>
      <c r="K42" s="417"/>
      <c r="L42" s="419"/>
      <c r="M42" s="419"/>
      <c r="N42" s="419"/>
      <c r="O42" s="419"/>
      <c r="P42" s="418"/>
      <c r="Q42" s="13"/>
      <c r="T42" s="417"/>
      <c r="U42" s="418"/>
      <c r="V42" s="128"/>
      <c r="W42" s="48"/>
      <c r="Y42" s="13"/>
      <c r="Z42" s="13"/>
      <c r="AA42" s="13"/>
      <c r="AB42" s="13"/>
      <c r="AD42" s="361"/>
      <c r="AE42" s="48"/>
      <c r="AF42" s="397"/>
      <c r="AG42" s="391"/>
      <c r="AH42" s="399"/>
      <c r="AI42" s="399"/>
      <c r="AJ42" s="400"/>
    </row>
    <row r="43" spans="2:36" ht="4.5" customHeight="1" x14ac:dyDescent="0.25">
      <c r="B43" s="14"/>
      <c r="C43" s="76"/>
      <c r="D43" s="76"/>
      <c r="E43" s="19"/>
      <c r="F43" s="19"/>
      <c r="G43" s="76"/>
      <c r="H43" s="76"/>
      <c r="I43" s="48"/>
      <c r="J43" s="47"/>
      <c r="K43" s="13"/>
      <c r="L43" s="13"/>
      <c r="M43" s="13"/>
      <c r="N43" s="77"/>
      <c r="P43" s="47"/>
      <c r="Q43" s="13"/>
      <c r="R43" s="13"/>
      <c r="S43" s="13"/>
      <c r="T43" s="13"/>
      <c r="U43" s="13"/>
      <c r="V43" s="77"/>
      <c r="W43" s="48"/>
      <c r="X43" s="47"/>
      <c r="Y43" s="13"/>
      <c r="Z43" s="13"/>
      <c r="AA43" s="13"/>
      <c r="AB43" s="13"/>
      <c r="AC43" s="13"/>
      <c r="AD43" s="77"/>
      <c r="AE43" s="48"/>
      <c r="AF43" s="398"/>
      <c r="AG43" s="401"/>
      <c r="AH43" s="402"/>
      <c r="AI43" s="402"/>
      <c r="AJ43" s="403"/>
    </row>
    <row r="44" spans="2:36" ht="10.5" customHeight="1" x14ac:dyDescent="0.25">
      <c r="B44" s="14"/>
      <c r="C44" s="76"/>
      <c r="D44" s="76"/>
      <c r="E44" s="19"/>
      <c r="F44" s="19"/>
      <c r="G44" s="76"/>
      <c r="H44" s="76"/>
      <c r="I44" s="48"/>
      <c r="J44" s="47"/>
      <c r="K44" s="13"/>
      <c r="L44" s="13"/>
      <c r="M44" s="13"/>
      <c r="N44" s="77"/>
      <c r="P44" s="47"/>
      <c r="Q44" s="13"/>
      <c r="R44" s="13"/>
      <c r="S44" s="13"/>
      <c r="T44" s="13"/>
      <c r="U44" s="13"/>
      <c r="V44" s="77"/>
      <c r="W44" s="48"/>
      <c r="X44" s="47"/>
      <c r="Y44" s="13"/>
      <c r="Z44" s="13"/>
      <c r="AA44" s="13"/>
      <c r="AB44" s="13"/>
      <c r="AC44" s="13"/>
      <c r="AD44" s="77"/>
      <c r="AE44" s="48"/>
      <c r="AF44" s="404"/>
      <c r="AG44" s="391"/>
      <c r="AH44" s="392"/>
      <c r="AI44" s="392"/>
      <c r="AJ44" s="393"/>
    </row>
    <row r="45" spans="2:36" ht="4.5" customHeight="1" thickBot="1" x14ac:dyDescent="0.3">
      <c r="B45" s="78"/>
      <c r="C45" s="79"/>
      <c r="D45" s="79"/>
      <c r="E45" s="79"/>
      <c r="F45" s="79"/>
      <c r="G45" s="79"/>
      <c r="H45" s="79"/>
      <c r="I45" s="80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80"/>
      <c r="X45" s="79"/>
      <c r="Y45" s="79"/>
      <c r="Z45" s="79"/>
      <c r="AA45" s="79"/>
      <c r="AB45" s="79"/>
      <c r="AC45" s="79"/>
      <c r="AD45" s="79"/>
      <c r="AE45" s="80"/>
      <c r="AF45" s="405"/>
      <c r="AG45" s="394"/>
      <c r="AH45" s="395"/>
      <c r="AI45" s="395"/>
      <c r="AJ45" s="396"/>
    </row>
    <row r="46" spans="2:36" ht="4.5" customHeight="1" x14ac:dyDescent="0.25">
      <c r="B46" s="14"/>
      <c r="C46" s="13"/>
      <c r="D46" s="13"/>
      <c r="E46" s="13"/>
      <c r="F46" s="13"/>
      <c r="G46" s="13"/>
      <c r="H46" s="13"/>
      <c r="I46" s="35"/>
      <c r="J46" s="13"/>
      <c r="K46" s="13"/>
      <c r="L46" s="13"/>
      <c r="M46" s="13"/>
      <c r="N46" s="13"/>
      <c r="P46" s="13"/>
      <c r="Q46" s="40"/>
      <c r="R46" s="13"/>
      <c r="S46" s="13"/>
      <c r="T46" s="154"/>
      <c r="U46" s="154"/>
      <c r="V46" s="13"/>
      <c r="W46" s="35"/>
      <c r="X46" s="13"/>
      <c r="Y46" s="13"/>
      <c r="Z46" s="13"/>
      <c r="AA46" s="13"/>
      <c r="AB46" s="13"/>
      <c r="AC46" s="13"/>
      <c r="AD46" s="13"/>
      <c r="AE46" s="35"/>
      <c r="AF46" s="397" t="s">
        <v>75</v>
      </c>
      <c r="AG46" s="406" t="s">
        <v>178</v>
      </c>
      <c r="AH46" s="406"/>
      <c r="AI46" s="406"/>
      <c r="AJ46" s="407"/>
    </row>
    <row r="47" spans="2:36" ht="10.5" customHeight="1" x14ac:dyDescent="0.25">
      <c r="B47" s="14"/>
      <c r="C47" s="13"/>
      <c r="D47" s="285" t="s">
        <v>64</v>
      </c>
      <c r="E47" s="289" t="s">
        <v>178</v>
      </c>
      <c r="F47" s="291"/>
      <c r="G47" s="13"/>
      <c r="H47" s="13"/>
      <c r="I47" s="48"/>
      <c r="J47" s="16" t="s">
        <v>139</v>
      </c>
      <c r="K47" s="277" t="s">
        <v>178</v>
      </c>
      <c r="L47" s="392"/>
      <c r="M47" s="392"/>
      <c r="N47" s="392"/>
      <c r="O47" s="392"/>
      <c r="P47" s="416"/>
      <c r="Q47" s="13"/>
      <c r="R47" s="159"/>
      <c r="S47" s="385" t="s">
        <v>48</v>
      </c>
      <c r="T47" s="277" t="s">
        <v>178</v>
      </c>
      <c r="U47" s="416"/>
      <c r="V47" s="16"/>
      <c r="W47" s="48"/>
      <c r="X47" s="16" t="s">
        <v>139</v>
      </c>
      <c r="Y47" s="277" t="s">
        <v>178</v>
      </c>
      <c r="Z47" s="392"/>
      <c r="AA47" s="392"/>
      <c r="AB47" s="392"/>
      <c r="AC47" s="392"/>
      <c r="AD47" s="416"/>
      <c r="AE47" s="48"/>
      <c r="AF47" s="414"/>
      <c r="AG47" s="410"/>
      <c r="AH47" s="410"/>
      <c r="AI47" s="410"/>
      <c r="AJ47" s="411"/>
    </row>
    <row r="48" spans="2:36" ht="10.5" customHeight="1" x14ac:dyDescent="0.25">
      <c r="B48" s="14"/>
      <c r="C48" s="13"/>
      <c r="D48" s="285"/>
      <c r="E48" s="292"/>
      <c r="F48" s="294"/>
      <c r="G48" s="13"/>
      <c r="H48" s="13"/>
      <c r="I48" s="48"/>
      <c r="J48" s="16"/>
      <c r="K48" s="417"/>
      <c r="L48" s="419"/>
      <c r="M48" s="419"/>
      <c r="N48" s="419"/>
      <c r="O48" s="419"/>
      <c r="P48" s="418"/>
      <c r="Q48" s="13"/>
      <c r="R48" s="159"/>
      <c r="S48" s="385"/>
      <c r="T48" s="417"/>
      <c r="U48" s="418"/>
      <c r="V48" s="47"/>
      <c r="W48" s="48"/>
      <c r="X48" s="16"/>
      <c r="Y48" s="417"/>
      <c r="Z48" s="419"/>
      <c r="AA48" s="419"/>
      <c r="AB48" s="419"/>
      <c r="AC48" s="419"/>
      <c r="AD48" s="418"/>
      <c r="AE48" s="48"/>
      <c r="AF48" s="397" t="s">
        <v>76</v>
      </c>
      <c r="AG48" s="406" t="s">
        <v>178</v>
      </c>
      <c r="AH48" s="406"/>
      <c r="AI48" s="406"/>
      <c r="AJ48" s="407"/>
    </row>
    <row r="49" spans="2:36" ht="3" customHeight="1" x14ac:dyDescent="0.25">
      <c r="B49" s="14"/>
      <c r="C49" s="13"/>
      <c r="D49" s="13"/>
      <c r="E49" s="13"/>
      <c r="F49" s="13"/>
      <c r="G49" s="13"/>
      <c r="H49" s="13"/>
      <c r="I49" s="48"/>
      <c r="J49" s="13"/>
      <c r="K49" s="13"/>
      <c r="L49" s="13"/>
      <c r="M49" s="13"/>
      <c r="N49" s="13"/>
      <c r="O49" s="13"/>
      <c r="P49" s="13"/>
      <c r="Q49" s="13"/>
      <c r="W49" s="48"/>
      <c r="X49" s="13"/>
      <c r="Y49" s="13"/>
      <c r="Z49" s="13"/>
      <c r="AA49" s="13"/>
      <c r="AB49" s="13"/>
      <c r="AC49" s="13"/>
      <c r="AD49" s="13"/>
      <c r="AE49" s="48"/>
      <c r="AF49" s="413"/>
      <c r="AG49" s="408"/>
      <c r="AH49" s="408"/>
      <c r="AI49" s="408"/>
      <c r="AJ49" s="409"/>
    </row>
    <row r="50" spans="2:36" ht="1.5" customHeight="1" x14ac:dyDescent="0.25">
      <c r="B50" s="14"/>
      <c r="C50" s="13"/>
      <c r="D50" s="431" t="s">
        <v>178</v>
      </c>
      <c r="E50" s="279"/>
      <c r="F50" s="431" t="s">
        <v>178</v>
      </c>
      <c r="G50" s="279"/>
      <c r="H50" s="13"/>
      <c r="I50" s="48"/>
      <c r="J50" s="13"/>
      <c r="K50" s="13"/>
      <c r="L50" s="13"/>
      <c r="M50" s="13"/>
      <c r="N50" s="13"/>
      <c r="O50" s="13"/>
      <c r="P50" s="13"/>
      <c r="Q50" s="13"/>
      <c r="W50" s="48"/>
      <c r="X50" s="13"/>
      <c r="Y50" s="13"/>
      <c r="Z50" s="13"/>
      <c r="AA50" s="13"/>
      <c r="AB50" s="13"/>
      <c r="AC50" s="13"/>
      <c r="AD50" s="13"/>
      <c r="AE50" s="48"/>
      <c r="AF50" s="414"/>
      <c r="AG50" s="410"/>
      <c r="AH50" s="410"/>
      <c r="AI50" s="410"/>
      <c r="AJ50" s="411"/>
    </row>
    <row r="51" spans="2:36" ht="16.5" customHeight="1" x14ac:dyDescent="0.25">
      <c r="B51" s="14"/>
      <c r="C51" s="13"/>
      <c r="D51" s="432"/>
      <c r="E51" s="433"/>
      <c r="F51" s="432"/>
      <c r="G51" s="433"/>
      <c r="H51" s="13"/>
      <c r="I51" s="48"/>
      <c r="J51" s="16" t="s">
        <v>140</v>
      </c>
      <c r="K51" s="277" t="s">
        <v>178</v>
      </c>
      <c r="L51" s="392"/>
      <c r="M51" s="392"/>
      <c r="N51" s="392"/>
      <c r="O51" s="392"/>
      <c r="P51" s="416"/>
      <c r="Q51" s="13"/>
      <c r="R51" s="129"/>
      <c r="S51" s="129"/>
      <c r="T51" s="277" t="s">
        <v>178</v>
      </c>
      <c r="U51" s="416"/>
      <c r="V51" s="129"/>
      <c r="W51" s="48"/>
      <c r="X51" s="16" t="s">
        <v>141</v>
      </c>
      <c r="Y51" s="277" t="s">
        <v>178</v>
      </c>
      <c r="Z51" s="392"/>
      <c r="AA51" s="392"/>
      <c r="AB51" s="392"/>
      <c r="AC51" s="392"/>
      <c r="AD51" s="416"/>
      <c r="AE51" s="48"/>
      <c r="AF51" s="412" t="s">
        <v>77</v>
      </c>
      <c r="AG51" s="406" t="s">
        <v>178</v>
      </c>
      <c r="AH51" s="406"/>
      <c r="AI51" s="406"/>
      <c r="AJ51" s="407"/>
    </row>
    <row r="52" spans="2:36" ht="4.5" customHeight="1" x14ac:dyDescent="0.25">
      <c r="B52" s="14"/>
      <c r="C52" s="13"/>
      <c r="D52" s="432"/>
      <c r="E52" s="433"/>
      <c r="F52" s="432"/>
      <c r="G52" s="433"/>
      <c r="H52" s="13"/>
      <c r="I52" s="48"/>
      <c r="J52" s="13"/>
      <c r="K52" s="417"/>
      <c r="L52" s="419"/>
      <c r="M52" s="419"/>
      <c r="N52" s="419"/>
      <c r="O52" s="419"/>
      <c r="P52" s="418"/>
      <c r="Q52" s="13"/>
      <c r="R52" s="129"/>
      <c r="S52" s="129"/>
      <c r="T52" s="417"/>
      <c r="U52" s="418"/>
      <c r="V52" s="129"/>
      <c r="W52" s="48"/>
      <c r="X52" s="13"/>
      <c r="Y52" s="417"/>
      <c r="Z52" s="419"/>
      <c r="AA52" s="419"/>
      <c r="AB52" s="419"/>
      <c r="AC52" s="419"/>
      <c r="AD52" s="418"/>
      <c r="AE52" s="48"/>
      <c r="AF52" s="413"/>
      <c r="AG52" s="410"/>
      <c r="AH52" s="410"/>
      <c r="AI52" s="410"/>
      <c r="AJ52" s="411"/>
    </row>
    <row r="53" spans="2:36" ht="1.5" customHeight="1" x14ac:dyDescent="0.25">
      <c r="B53" s="14"/>
      <c r="C53" s="13"/>
      <c r="D53" s="280"/>
      <c r="E53" s="282"/>
      <c r="F53" s="280"/>
      <c r="G53" s="282"/>
      <c r="H53" s="13"/>
      <c r="I53" s="48"/>
      <c r="J53" s="13"/>
      <c r="K53" s="13"/>
      <c r="L53" s="13"/>
      <c r="M53" s="13"/>
      <c r="N53" s="13"/>
      <c r="O53" s="13"/>
      <c r="P53" s="13"/>
      <c r="Q53" s="13"/>
      <c r="T53" s="157"/>
      <c r="U53" s="162"/>
      <c r="V53" s="158"/>
      <c r="W53" s="48"/>
      <c r="X53" s="13"/>
      <c r="Y53" s="13"/>
      <c r="Z53" s="13"/>
      <c r="AA53" s="13"/>
      <c r="AB53" s="13"/>
      <c r="AC53" s="13"/>
      <c r="AD53" s="18"/>
      <c r="AE53" s="48"/>
      <c r="AF53" s="397" t="s">
        <v>78</v>
      </c>
      <c r="AG53" s="406" t="s">
        <v>178</v>
      </c>
      <c r="AH53" s="406"/>
      <c r="AI53" s="406"/>
      <c r="AJ53" s="407"/>
    </row>
    <row r="54" spans="2:36" ht="3" customHeight="1" x14ac:dyDescent="0.25">
      <c r="B54" s="14"/>
      <c r="C54" s="13"/>
      <c r="D54" s="13"/>
      <c r="E54" s="13"/>
      <c r="F54" s="13"/>
      <c r="G54" s="13"/>
      <c r="H54" s="13"/>
      <c r="I54" s="48"/>
      <c r="J54" s="13"/>
      <c r="K54" s="13"/>
      <c r="L54" s="13"/>
      <c r="M54" s="13"/>
      <c r="N54" s="128"/>
      <c r="O54" s="13"/>
      <c r="P54" s="13"/>
      <c r="Q54" s="13"/>
      <c r="V54" s="128"/>
      <c r="W54" s="48"/>
      <c r="X54" s="13"/>
      <c r="Y54" s="13"/>
      <c r="Z54" s="13"/>
      <c r="AA54" s="13"/>
      <c r="AB54" s="13"/>
      <c r="AD54" s="361"/>
      <c r="AE54" s="48"/>
      <c r="AF54" s="413"/>
      <c r="AG54" s="408"/>
      <c r="AH54" s="408"/>
      <c r="AI54" s="408"/>
      <c r="AJ54" s="409"/>
    </row>
    <row r="55" spans="2:36" ht="10.5" customHeight="1" x14ac:dyDescent="0.25">
      <c r="B55" s="14"/>
      <c r="C55" s="431" t="s">
        <v>178</v>
      </c>
      <c r="D55" s="279"/>
      <c r="E55" s="13"/>
      <c r="F55" s="13"/>
      <c r="G55" s="431" t="s">
        <v>178</v>
      </c>
      <c r="H55" s="279"/>
      <c r="I55" s="48"/>
      <c r="J55" s="16" t="s">
        <v>138</v>
      </c>
      <c r="K55" s="277" t="s">
        <v>178</v>
      </c>
      <c r="L55" s="392"/>
      <c r="M55" s="392"/>
      <c r="N55" s="392"/>
      <c r="O55" s="392"/>
      <c r="P55" s="416"/>
      <c r="Q55" s="13"/>
      <c r="T55" s="277" t="s">
        <v>178</v>
      </c>
      <c r="U55" s="416"/>
      <c r="V55" s="128"/>
      <c r="W55" s="48"/>
      <c r="Y55" s="13"/>
      <c r="Z55" s="13"/>
      <c r="AA55" s="13"/>
      <c r="AB55" s="13"/>
      <c r="AD55" s="361"/>
      <c r="AE55" s="48"/>
      <c r="AF55" s="414"/>
      <c r="AG55" s="410"/>
      <c r="AH55" s="410"/>
      <c r="AI55" s="410"/>
      <c r="AJ55" s="411"/>
    </row>
    <row r="56" spans="2:36" ht="10.5" customHeight="1" x14ac:dyDescent="0.25">
      <c r="B56" s="14"/>
      <c r="C56" s="280"/>
      <c r="D56" s="282"/>
      <c r="E56" s="275" t="s">
        <v>74</v>
      </c>
      <c r="F56" s="275"/>
      <c r="G56" s="280"/>
      <c r="H56" s="282"/>
      <c r="I56" s="48"/>
      <c r="J56" s="47"/>
      <c r="K56" s="417"/>
      <c r="L56" s="419"/>
      <c r="M56" s="419"/>
      <c r="N56" s="419"/>
      <c r="O56" s="419"/>
      <c r="P56" s="418"/>
      <c r="Q56" s="13"/>
      <c r="T56" s="417"/>
      <c r="U56" s="418"/>
      <c r="V56" s="128"/>
      <c r="W56" s="48"/>
      <c r="Y56" s="13"/>
      <c r="Z56" s="13"/>
      <c r="AA56" s="13"/>
      <c r="AB56" s="13"/>
      <c r="AD56" s="361"/>
      <c r="AE56" s="48"/>
      <c r="AF56" s="397"/>
      <c r="AG56" s="391"/>
      <c r="AH56" s="399"/>
      <c r="AI56" s="399"/>
      <c r="AJ56" s="400"/>
    </row>
    <row r="57" spans="2:36" ht="4.5" customHeight="1" x14ac:dyDescent="0.25">
      <c r="B57" s="14"/>
      <c r="C57" s="76"/>
      <c r="D57" s="76"/>
      <c r="E57" s="19"/>
      <c r="F57" s="19"/>
      <c r="G57" s="76"/>
      <c r="H57" s="76"/>
      <c r="I57" s="48"/>
      <c r="J57" s="47"/>
      <c r="K57" s="13"/>
      <c r="L57" s="13"/>
      <c r="M57" s="13"/>
      <c r="N57" s="77"/>
      <c r="P57" s="47"/>
      <c r="Q57" s="13"/>
      <c r="R57" s="13"/>
      <c r="S57" s="13"/>
      <c r="T57" s="13"/>
      <c r="U57" s="13"/>
      <c r="V57" s="77"/>
      <c r="W57" s="48"/>
      <c r="X57" s="47"/>
      <c r="Y57" s="13"/>
      <c r="Z57" s="13"/>
      <c r="AA57" s="13"/>
      <c r="AB57" s="13"/>
      <c r="AC57" s="13"/>
      <c r="AD57" s="77"/>
      <c r="AE57" s="48"/>
      <c r="AF57" s="398"/>
      <c r="AG57" s="401"/>
      <c r="AH57" s="402"/>
      <c r="AI57" s="402"/>
      <c r="AJ57" s="403"/>
    </row>
    <row r="58" spans="2:36" ht="10.5" customHeight="1" x14ac:dyDescent="0.25">
      <c r="B58" s="14"/>
      <c r="C58" s="76"/>
      <c r="D58" s="76"/>
      <c r="E58" s="19"/>
      <c r="F58" s="19"/>
      <c r="G58" s="76"/>
      <c r="H58" s="76"/>
      <c r="I58" s="48"/>
      <c r="J58" s="47"/>
      <c r="K58" s="13"/>
      <c r="L58" s="13"/>
      <c r="M58" s="13"/>
      <c r="N58" s="77"/>
      <c r="P58" s="47"/>
      <c r="Q58" s="13"/>
      <c r="R58" s="13"/>
      <c r="S58" s="13"/>
      <c r="T58" s="13"/>
      <c r="U58" s="13"/>
      <c r="V58" s="77"/>
      <c r="W58" s="48"/>
      <c r="X58" s="47"/>
      <c r="Y58" s="13"/>
      <c r="Z58" s="13"/>
      <c r="AA58" s="13"/>
      <c r="AB58" s="13"/>
      <c r="AC58" s="13"/>
      <c r="AD58" s="77"/>
      <c r="AE58" s="48"/>
      <c r="AF58" s="404"/>
      <c r="AG58" s="391"/>
      <c r="AH58" s="392"/>
      <c r="AI58" s="392"/>
      <c r="AJ58" s="393"/>
    </row>
    <row r="59" spans="2:36" ht="4.5" customHeight="1" thickBot="1" x14ac:dyDescent="0.3">
      <c r="B59" s="78"/>
      <c r="C59" s="79"/>
      <c r="D59" s="79"/>
      <c r="E59" s="79"/>
      <c r="F59" s="79"/>
      <c r="G59" s="79"/>
      <c r="H59" s="79"/>
      <c r="I59" s="80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80"/>
      <c r="X59" s="79"/>
      <c r="Y59" s="79"/>
      <c r="Z59" s="79"/>
      <c r="AA59" s="79"/>
      <c r="AB59" s="79"/>
      <c r="AC59" s="79"/>
      <c r="AD59" s="79"/>
      <c r="AE59" s="80"/>
      <c r="AF59" s="405"/>
      <c r="AG59" s="394"/>
      <c r="AH59" s="395"/>
      <c r="AI59" s="395"/>
      <c r="AJ59" s="396"/>
    </row>
    <row r="60" spans="2:36" ht="4.5" customHeight="1" x14ac:dyDescent="0.25">
      <c r="B60" s="14"/>
      <c r="C60" s="13"/>
      <c r="D60" s="13"/>
      <c r="E60" s="13"/>
      <c r="F60" s="13"/>
      <c r="G60" s="13"/>
      <c r="H60" s="13"/>
      <c r="I60" s="35"/>
      <c r="J60" s="13"/>
      <c r="K60" s="13"/>
      <c r="L60" s="13"/>
      <c r="M60" s="13"/>
      <c r="N60" s="13"/>
      <c r="P60" s="13"/>
      <c r="Q60" s="40"/>
      <c r="R60" s="13"/>
      <c r="S60" s="13"/>
      <c r="T60" s="154"/>
      <c r="U60" s="154"/>
      <c r="V60" s="13"/>
      <c r="W60" s="35"/>
      <c r="X60" s="13"/>
      <c r="Y60" s="13"/>
      <c r="Z60" s="13"/>
      <c r="AA60" s="13"/>
      <c r="AB60" s="13"/>
      <c r="AC60" s="13"/>
      <c r="AD60" s="13"/>
      <c r="AE60" s="35"/>
      <c r="AF60" s="397" t="s">
        <v>75</v>
      </c>
      <c r="AG60" s="406" t="str">
        <f ca="1">IF(ISNUMBER(E61),VLOOKUP(E61,INDIRECT(data_matchs!$E$1),MATCH("Linesmen1",data_matchs!$A$4:$BF$4,0)-1,FALSE)," ")</f>
        <v xml:space="preserve"> </v>
      </c>
      <c r="AH60" s="406"/>
      <c r="AI60" s="406"/>
      <c r="AJ60" s="407"/>
    </row>
    <row r="61" spans="2:36" ht="10.5" customHeight="1" x14ac:dyDescent="0.25">
      <c r="B61" s="14"/>
      <c r="C61" s="13"/>
      <c r="D61" s="285" t="s">
        <v>64</v>
      </c>
      <c r="E61" s="289" t="s">
        <v>178</v>
      </c>
      <c r="F61" s="291"/>
      <c r="G61" s="13"/>
      <c r="H61" s="13"/>
      <c r="I61" s="48"/>
      <c r="J61" s="16" t="s">
        <v>139</v>
      </c>
      <c r="K61" s="277" t="str">
        <f ca="1">IF(ISNUMBER(E61),VLOOKUP(E61,INDIRECT(data_matchs!$E$1),MATCH("Ref1",data_matchs!$A$4:$BF$4,0)-1,FALSE)," ")</f>
        <v xml:space="preserve"> </v>
      </c>
      <c r="L61" s="392"/>
      <c r="M61" s="392"/>
      <c r="N61" s="392"/>
      <c r="O61" s="392"/>
      <c r="P61" s="416"/>
      <c r="Q61" s="13"/>
      <c r="R61" s="159"/>
      <c r="S61" s="385" t="s">
        <v>48</v>
      </c>
      <c r="T61" s="277" t="str">
        <f ca="1">IF(ISNUMBER(E61),VLOOKUP(E61,INDIRECT(data_matchs!$E$1),MATCH("Ref1Code",data_matchs!$A$4:$BF$4,0)-1,FALSE)," ")</f>
        <v xml:space="preserve"> </v>
      </c>
      <c r="U61" s="416"/>
      <c r="V61" s="16"/>
      <c r="W61" s="48"/>
      <c r="X61" s="16" t="s">
        <v>139</v>
      </c>
      <c r="Y61" s="277" t="str">
        <f ca="1">IF(ISNUMBER(E61),VLOOKUP(E61,INDIRECT(data_matchs!$E$1),MATCH("Scorer1",data_matchs!$A$4:$BF$4,0)-1,FALSE)," ")</f>
        <v xml:space="preserve"> </v>
      </c>
      <c r="Z61" s="392"/>
      <c r="AA61" s="392"/>
      <c r="AB61" s="392"/>
      <c r="AC61" s="392"/>
      <c r="AD61" s="416"/>
      <c r="AE61" s="48"/>
      <c r="AF61" s="414"/>
      <c r="AG61" s="410"/>
      <c r="AH61" s="410"/>
      <c r="AI61" s="410"/>
      <c r="AJ61" s="411"/>
    </row>
    <row r="62" spans="2:36" ht="10.5" customHeight="1" x14ac:dyDescent="0.25">
      <c r="B62" s="14"/>
      <c r="C62" s="13"/>
      <c r="D62" s="285"/>
      <c r="E62" s="292"/>
      <c r="F62" s="294"/>
      <c r="G62" s="13"/>
      <c r="H62" s="13"/>
      <c r="I62" s="48"/>
      <c r="J62" s="16"/>
      <c r="K62" s="417"/>
      <c r="L62" s="419"/>
      <c r="M62" s="419"/>
      <c r="N62" s="419"/>
      <c r="O62" s="419"/>
      <c r="P62" s="418"/>
      <c r="Q62" s="13"/>
      <c r="R62" s="159"/>
      <c r="S62" s="385"/>
      <c r="T62" s="417"/>
      <c r="U62" s="418"/>
      <c r="V62" s="47"/>
      <c r="W62" s="48"/>
      <c r="X62" s="16"/>
      <c r="Y62" s="417"/>
      <c r="Z62" s="419"/>
      <c r="AA62" s="419"/>
      <c r="AB62" s="419"/>
      <c r="AC62" s="419"/>
      <c r="AD62" s="418"/>
      <c r="AE62" s="48"/>
      <c r="AF62" s="397" t="s">
        <v>76</v>
      </c>
      <c r="AG62" s="406" t="str">
        <f ca="1">IF(ISNUMBER(E61),VLOOKUP(E61,INDIRECT(data_matchs!$E$1),MATCH("Linesmen2",data_matchs!$A$4:$BF$4,0)-1,FALSE)," ")</f>
        <v xml:space="preserve"> </v>
      </c>
      <c r="AH62" s="406"/>
      <c r="AI62" s="406"/>
      <c r="AJ62" s="407"/>
    </row>
    <row r="63" spans="2:36" ht="3" customHeight="1" x14ac:dyDescent="0.25">
      <c r="B63" s="14"/>
      <c r="C63" s="13"/>
      <c r="D63" s="13"/>
      <c r="E63" s="13"/>
      <c r="F63" s="13"/>
      <c r="G63" s="13"/>
      <c r="H63" s="13"/>
      <c r="I63" s="48"/>
      <c r="J63" s="13"/>
      <c r="K63" s="13"/>
      <c r="L63" s="13"/>
      <c r="M63" s="13"/>
      <c r="N63" s="13"/>
      <c r="O63" s="13"/>
      <c r="P63" s="13"/>
      <c r="Q63" s="13"/>
      <c r="W63" s="48"/>
      <c r="X63" s="13"/>
      <c r="Y63" s="13"/>
      <c r="Z63" s="13"/>
      <c r="AA63" s="13"/>
      <c r="AB63" s="13"/>
      <c r="AC63" s="13"/>
      <c r="AD63" s="13"/>
      <c r="AE63" s="48"/>
      <c r="AF63" s="413"/>
      <c r="AG63" s="408"/>
      <c r="AH63" s="408"/>
      <c r="AI63" s="408"/>
      <c r="AJ63" s="409"/>
    </row>
    <row r="64" spans="2:36" ht="1.5" customHeight="1" x14ac:dyDescent="0.25">
      <c r="B64" s="14"/>
      <c r="C64" s="13"/>
      <c r="D64" s="431" t="str">
        <f ca="1">IF(ISNUMBER(E61),MID(VLOOKUP(E61,INDIRECT(data_matchs!$E$1),MATCH("TimeStart",data_matchs!$B$4:$BF$4,0),FALSE),1,2)," ")</f>
        <v xml:space="preserve"> </v>
      </c>
      <c r="E64" s="279"/>
      <c r="F64" s="431" t="str">
        <f ca="1">IF(ISNUMBER(E61),MID(VLOOKUP(E61,INDIRECT(data_matchs!$E$1),MATCH("TimeStart",data_matchs!$B$4:$BF$4,0),FALSE),3,2)," ")</f>
        <v xml:space="preserve"> </v>
      </c>
      <c r="G64" s="279"/>
      <c r="H64" s="13"/>
      <c r="I64" s="48"/>
      <c r="J64" s="13"/>
      <c r="K64" s="13"/>
      <c r="L64" s="13"/>
      <c r="M64" s="13"/>
      <c r="N64" s="13"/>
      <c r="O64" s="13"/>
      <c r="P64" s="13"/>
      <c r="Q64" s="13"/>
      <c r="W64" s="48"/>
      <c r="X64" s="13"/>
      <c r="Y64" s="13"/>
      <c r="Z64" s="13"/>
      <c r="AA64" s="13"/>
      <c r="AB64" s="13"/>
      <c r="AC64" s="13"/>
      <c r="AD64" s="13"/>
      <c r="AE64" s="48"/>
      <c r="AF64" s="414"/>
      <c r="AG64" s="410"/>
      <c r="AH64" s="410"/>
      <c r="AI64" s="410"/>
      <c r="AJ64" s="411"/>
    </row>
    <row r="65" spans="2:36" ht="16.5" customHeight="1" x14ac:dyDescent="0.25">
      <c r="B65" s="14"/>
      <c r="C65" s="13"/>
      <c r="D65" s="432"/>
      <c r="E65" s="433"/>
      <c r="F65" s="432"/>
      <c r="G65" s="433"/>
      <c r="H65" s="13"/>
      <c r="I65" s="48"/>
      <c r="J65" s="16" t="s">
        <v>140</v>
      </c>
      <c r="K65" s="277" t="str">
        <f ca="1">IF(ISNUMBER(E61),VLOOKUP(E61,INDIRECT(data_matchs!$E$1),MATCH("Ref2",data_matchs!$A$4:$BF$4,0)-1,FALSE)," ")</f>
        <v xml:space="preserve"> </v>
      </c>
      <c r="L65" s="392"/>
      <c r="M65" s="392"/>
      <c r="N65" s="392"/>
      <c r="O65" s="392"/>
      <c r="P65" s="416"/>
      <c r="Q65" s="13"/>
      <c r="R65" s="129"/>
      <c r="S65" s="129"/>
      <c r="T65" s="277" t="str">
        <f ca="1">IF(ISNUMBER(E61),VLOOKUP(E61,INDIRECT(data_matchs!$E$1),MATCH("Ref2Code",data_matchs!$A$4:$BF$4,0)-1,FALSE)," ")</f>
        <v xml:space="preserve"> </v>
      </c>
      <c r="U65" s="416"/>
      <c r="V65" s="129"/>
      <c r="W65" s="48"/>
      <c r="X65" s="16" t="s">
        <v>141</v>
      </c>
      <c r="Y65" s="277" t="str">
        <f ca="1">IF(ISNUMBER(E61),VLOOKUP(E61,INDIRECT(data_matchs!$E$1),MATCH("Scorer2",data_matchs!$A$4:$BF$4,0)-1,FALSE)," ")</f>
        <v xml:space="preserve"> </v>
      </c>
      <c r="Z65" s="392"/>
      <c r="AA65" s="392"/>
      <c r="AB65" s="392"/>
      <c r="AC65" s="392"/>
      <c r="AD65" s="416"/>
      <c r="AE65" s="48"/>
      <c r="AF65" s="412" t="s">
        <v>77</v>
      </c>
      <c r="AG65" s="406" t="str">
        <f ca="1">IF(ISNUMBER(E61),VLOOKUP(E61,INDIRECT(data_matchs!$E$1),MATCH("Linesmen3",data_matchs!$A$4:$BF$4,0)-1,FALSE)," ")</f>
        <v xml:space="preserve"> </v>
      </c>
      <c r="AH65" s="406"/>
      <c r="AI65" s="406"/>
      <c r="AJ65" s="407"/>
    </row>
    <row r="66" spans="2:36" ht="4.5" customHeight="1" x14ac:dyDescent="0.25">
      <c r="B66" s="14"/>
      <c r="C66" s="13"/>
      <c r="D66" s="432"/>
      <c r="E66" s="433"/>
      <c r="F66" s="432"/>
      <c r="G66" s="433"/>
      <c r="H66" s="13"/>
      <c r="I66" s="48"/>
      <c r="J66" s="13"/>
      <c r="K66" s="417"/>
      <c r="L66" s="419"/>
      <c r="M66" s="419"/>
      <c r="N66" s="419"/>
      <c r="O66" s="419"/>
      <c r="P66" s="418"/>
      <c r="Q66" s="13"/>
      <c r="R66" s="129"/>
      <c r="S66" s="129"/>
      <c r="T66" s="417"/>
      <c r="U66" s="418"/>
      <c r="V66" s="129"/>
      <c r="W66" s="48"/>
      <c r="X66" s="13"/>
      <c r="Y66" s="417"/>
      <c r="Z66" s="419"/>
      <c r="AA66" s="419"/>
      <c r="AB66" s="419"/>
      <c r="AC66" s="419"/>
      <c r="AD66" s="418"/>
      <c r="AE66" s="48"/>
      <c r="AF66" s="413"/>
      <c r="AG66" s="410"/>
      <c r="AH66" s="410"/>
      <c r="AI66" s="410"/>
      <c r="AJ66" s="411"/>
    </row>
    <row r="67" spans="2:36" ht="1.5" customHeight="1" x14ac:dyDescent="0.25">
      <c r="B67" s="14"/>
      <c r="C67" s="13"/>
      <c r="D67" s="280"/>
      <c r="E67" s="282"/>
      <c r="F67" s="280"/>
      <c r="G67" s="282"/>
      <c r="H67" s="13"/>
      <c r="I67" s="48"/>
      <c r="J67" s="13"/>
      <c r="K67" s="13"/>
      <c r="L67" s="13"/>
      <c r="M67" s="13"/>
      <c r="N67" s="13"/>
      <c r="O67" s="13"/>
      <c r="P67" s="13"/>
      <c r="Q67" s="13"/>
      <c r="T67" s="157"/>
      <c r="U67" s="162"/>
      <c r="V67" s="158"/>
      <c r="W67" s="48"/>
      <c r="X67" s="13"/>
      <c r="Y67" s="13"/>
      <c r="Z67" s="13"/>
      <c r="AA67" s="13"/>
      <c r="AB67" s="13"/>
      <c r="AC67" s="13"/>
      <c r="AD67" s="18"/>
      <c r="AE67" s="48"/>
      <c r="AF67" s="397" t="s">
        <v>78</v>
      </c>
      <c r="AG67" s="406" t="str">
        <f ca="1">IF(ISNUMBER(E61),VLOOKUP(E61,INDIRECT(data_matchs!$E$1),MATCH("Linesmen4",data_matchs!$A$4:$BF$4,0)-1,FALSE)," ")</f>
        <v xml:space="preserve"> </v>
      </c>
      <c r="AH67" s="406"/>
      <c r="AI67" s="406"/>
      <c r="AJ67" s="407"/>
    </row>
    <row r="68" spans="2:36" ht="3" customHeight="1" x14ac:dyDescent="0.25">
      <c r="B68" s="14"/>
      <c r="C68" s="13"/>
      <c r="D68" s="13"/>
      <c r="E68" s="13"/>
      <c r="F68" s="13"/>
      <c r="G68" s="13"/>
      <c r="H68" s="13"/>
      <c r="I68" s="48"/>
      <c r="J68" s="13"/>
      <c r="K68" s="13"/>
      <c r="L68" s="13"/>
      <c r="M68" s="13"/>
      <c r="N68" s="128"/>
      <c r="O68" s="13"/>
      <c r="P68" s="13"/>
      <c r="Q68" s="13"/>
      <c r="V68" s="128"/>
      <c r="W68" s="48"/>
      <c r="X68" s="13"/>
      <c r="Y68" s="13"/>
      <c r="Z68" s="13"/>
      <c r="AA68" s="13"/>
      <c r="AB68" s="13"/>
      <c r="AD68" s="361"/>
      <c r="AE68" s="48"/>
      <c r="AF68" s="413"/>
      <c r="AG68" s="408"/>
      <c r="AH68" s="408"/>
      <c r="AI68" s="408"/>
      <c r="AJ68" s="409"/>
    </row>
    <row r="69" spans="2:36" ht="10.5" customHeight="1" x14ac:dyDescent="0.25">
      <c r="B69" s="14"/>
      <c r="C69" s="431" t="str">
        <f ca="1">IF(ISNUMBER(E61),VLOOKUP(E61,INDIRECT(data_matchs!$E$1),MATCH("TeamA",data_matchs!$A$4:$BF$4,0)-1,FALSE)," ")</f>
        <v xml:space="preserve"> </v>
      </c>
      <c r="D69" s="279"/>
      <c r="E69" s="13"/>
      <c r="F69" s="13"/>
      <c r="G69" s="431" t="str">
        <f ca="1">IF(ISNUMBER(E61),VLOOKUP(E61,INDIRECT(data_matchs!$E$1),MATCH("TeamB",data_matchs!$A$4:$BF$4,0)-1,FALSE)," ")</f>
        <v xml:space="preserve"> </v>
      </c>
      <c r="H69" s="279"/>
      <c r="I69" s="48"/>
      <c r="J69" s="16" t="s">
        <v>138</v>
      </c>
      <c r="K69" s="277" t="str">
        <f ca="1">IF(ISNUMBER(E61),VLOOKUP(E61,INDIRECT(data_matchs!$E$1),MATCH("Ref3",data_matchs!$A$4:$BF$4,0)-1,FALSE)," ")</f>
        <v xml:space="preserve"> </v>
      </c>
      <c r="L69" s="392"/>
      <c r="M69" s="392"/>
      <c r="N69" s="392"/>
      <c r="O69" s="392"/>
      <c r="P69" s="416"/>
      <c r="Q69" s="13"/>
      <c r="T69" s="277" t="str">
        <f ca="1">IF(ISNUMBER(E61),VLOOKUP(E61,INDIRECT(data_matchs!$E$1),MATCH("Ref3Code",data_matchs!$A$4:$BF$4,0)-1,FALSE)," ")</f>
        <v xml:space="preserve"> </v>
      </c>
      <c r="U69" s="416"/>
      <c r="V69" s="128"/>
      <c r="W69" s="48"/>
      <c r="Y69" s="13"/>
      <c r="Z69" s="13"/>
      <c r="AA69" s="13"/>
      <c r="AB69" s="13"/>
      <c r="AD69" s="361"/>
      <c r="AE69" s="48"/>
      <c r="AF69" s="414"/>
      <c r="AG69" s="410"/>
      <c r="AH69" s="410"/>
      <c r="AI69" s="410"/>
      <c r="AJ69" s="411"/>
    </row>
    <row r="70" spans="2:36" ht="10.5" customHeight="1" x14ac:dyDescent="0.25">
      <c r="B70" s="14"/>
      <c r="C70" s="280"/>
      <c r="D70" s="282"/>
      <c r="E70" s="275" t="s">
        <v>74</v>
      </c>
      <c r="F70" s="275"/>
      <c r="G70" s="280"/>
      <c r="H70" s="282"/>
      <c r="I70" s="48"/>
      <c r="J70" s="47"/>
      <c r="K70" s="417"/>
      <c r="L70" s="419"/>
      <c r="M70" s="419"/>
      <c r="N70" s="419"/>
      <c r="O70" s="419"/>
      <c r="P70" s="418"/>
      <c r="Q70" s="13"/>
      <c r="T70" s="417"/>
      <c r="U70" s="418"/>
      <c r="V70" s="128"/>
      <c r="W70" s="48"/>
      <c r="Y70" s="13"/>
      <c r="Z70" s="13"/>
      <c r="AA70" s="13"/>
      <c r="AB70" s="13"/>
      <c r="AD70" s="361"/>
      <c r="AE70" s="48"/>
      <c r="AF70" s="397"/>
      <c r="AG70" s="391"/>
      <c r="AH70" s="399"/>
      <c r="AI70" s="399"/>
      <c r="AJ70" s="400"/>
    </row>
    <row r="71" spans="2:36" ht="4.5" customHeight="1" x14ac:dyDescent="0.25">
      <c r="B71" s="14"/>
      <c r="C71" s="76"/>
      <c r="D71" s="76"/>
      <c r="E71" s="19"/>
      <c r="F71" s="19"/>
      <c r="G71" s="76"/>
      <c r="H71" s="76"/>
      <c r="I71" s="48"/>
      <c r="J71" s="47"/>
      <c r="K71" s="13"/>
      <c r="L71" s="13"/>
      <c r="M71" s="13"/>
      <c r="N71" s="77"/>
      <c r="P71" s="47"/>
      <c r="Q71" s="13"/>
      <c r="R71" s="13"/>
      <c r="S71" s="13"/>
      <c r="T71" s="13"/>
      <c r="U71" s="13"/>
      <c r="V71" s="77"/>
      <c r="W71" s="48"/>
      <c r="X71" s="47"/>
      <c r="Y71" s="13"/>
      <c r="Z71" s="13"/>
      <c r="AA71" s="13"/>
      <c r="AB71" s="13"/>
      <c r="AC71" s="13"/>
      <c r="AD71" s="77"/>
      <c r="AE71" s="48"/>
      <c r="AF71" s="398"/>
      <c r="AG71" s="401"/>
      <c r="AH71" s="402"/>
      <c r="AI71" s="402"/>
      <c r="AJ71" s="403"/>
    </row>
    <row r="72" spans="2:36" ht="10.5" customHeight="1" x14ac:dyDescent="0.25">
      <c r="B72" s="14"/>
      <c r="C72" s="76"/>
      <c r="D72" s="76"/>
      <c r="E72" s="19"/>
      <c r="F72" s="19"/>
      <c r="G72" s="76"/>
      <c r="H72" s="76"/>
      <c r="I72" s="48"/>
      <c r="J72" s="47"/>
      <c r="K72" s="13"/>
      <c r="L72" s="13"/>
      <c r="M72" s="13"/>
      <c r="N72" s="77"/>
      <c r="P72" s="47"/>
      <c r="Q72" s="13"/>
      <c r="R72" s="13"/>
      <c r="S72" s="13"/>
      <c r="T72" s="13"/>
      <c r="U72" s="13"/>
      <c r="V72" s="77"/>
      <c r="W72" s="48"/>
      <c r="X72" s="47"/>
      <c r="Y72" s="13"/>
      <c r="Z72" s="13"/>
      <c r="AA72" s="13"/>
      <c r="AB72" s="13"/>
      <c r="AC72" s="13"/>
      <c r="AD72" s="77"/>
      <c r="AE72" s="48"/>
      <c r="AF72" s="404"/>
      <c r="AG72" s="391"/>
      <c r="AH72" s="392"/>
      <c r="AI72" s="392"/>
      <c r="AJ72" s="393"/>
    </row>
    <row r="73" spans="2:36" ht="4.5" customHeight="1" thickBot="1" x14ac:dyDescent="0.3">
      <c r="B73" s="78"/>
      <c r="C73" s="79"/>
      <c r="D73" s="79"/>
      <c r="E73" s="79"/>
      <c r="F73" s="79"/>
      <c r="G73" s="79"/>
      <c r="H73" s="79"/>
      <c r="I73" s="80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80"/>
      <c r="X73" s="79"/>
      <c r="Y73" s="79"/>
      <c r="Z73" s="79"/>
      <c r="AA73" s="79"/>
      <c r="AB73" s="79"/>
      <c r="AC73" s="79"/>
      <c r="AD73" s="79"/>
      <c r="AE73" s="80"/>
      <c r="AF73" s="405"/>
      <c r="AG73" s="394"/>
      <c r="AH73" s="395"/>
      <c r="AI73" s="395"/>
      <c r="AJ73" s="396"/>
    </row>
    <row r="74" spans="2:36" ht="4.5" customHeight="1" x14ac:dyDescent="0.25">
      <c r="B74" s="14"/>
      <c r="C74" s="13"/>
      <c r="D74" s="13"/>
      <c r="E74" s="13"/>
      <c r="F74" s="13"/>
      <c r="G74" s="13"/>
      <c r="H74" s="13"/>
      <c r="I74" s="16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61"/>
      <c r="AF74" s="160"/>
      <c r="AG74" s="386"/>
      <c r="AH74" s="386"/>
      <c r="AI74" s="386"/>
      <c r="AJ74" s="387"/>
    </row>
    <row r="75" spans="2:36" ht="6" customHeight="1" x14ac:dyDescent="0.25"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5"/>
    </row>
    <row r="76" spans="2:36" ht="10.5" customHeight="1" x14ac:dyDescent="0.25">
      <c r="B76" s="14"/>
      <c r="C76" s="275" t="s">
        <v>142</v>
      </c>
      <c r="D76" s="275"/>
      <c r="E76" s="275"/>
      <c r="F76" s="275"/>
      <c r="G76" s="275"/>
      <c r="H76" s="275"/>
      <c r="I76" s="275"/>
      <c r="J76" s="275"/>
      <c r="K76" s="13"/>
      <c r="L76" s="13"/>
      <c r="M76" s="11"/>
      <c r="N76" s="11"/>
      <c r="O76" s="11"/>
      <c r="P76" s="11"/>
      <c r="Q76" s="11"/>
      <c r="R76" s="11"/>
      <c r="S76" s="11"/>
      <c r="T76" s="11"/>
      <c r="U76" s="11"/>
      <c r="V76" s="13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3"/>
      <c r="AH76" s="13"/>
      <c r="AI76" s="13"/>
      <c r="AJ76" s="15"/>
    </row>
    <row r="77" spans="2:36" ht="10.5" customHeight="1" x14ac:dyDescent="0.25">
      <c r="B77" s="14"/>
      <c r="C77" s="275"/>
      <c r="D77" s="275"/>
      <c r="E77" s="275"/>
      <c r="F77" s="275"/>
      <c r="G77" s="275"/>
      <c r="H77" s="275"/>
      <c r="I77" s="275"/>
      <c r="J77" s="275"/>
      <c r="K77" s="13"/>
      <c r="L77" s="13"/>
      <c r="M77" s="11"/>
      <c r="N77" s="11"/>
      <c r="O77" s="11"/>
      <c r="P77" s="11"/>
      <c r="Q77" s="11"/>
      <c r="R77" s="11"/>
      <c r="S77" s="11"/>
      <c r="T77" s="11"/>
      <c r="U77" s="11"/>
      <c r="V77" s="13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3"/>
      <c r="AH77" s="13"/>
      <c r="AI77" s="13"/>
      <c r="AJ77" s="15"/>
    </row>
    <row r="78" spans="2:36" x14ac:dyDescent="0.25"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415" t="s">
        <v>131</v>
      </c>
      <c r="N78" s="415"/>
      <c r="O78" s="415"/>
      <c r="P78" s="415"/>
      <c r="Q78" s="415"/>
      <c r="R78" s="415"/>
      <c r="S78" s="415"/>
      <c r="T78" s="415"/>
      <c r="U78" s="153"/>
      <c r="V78" s="8"/>
      <c r="W78" s="415" t="s">
        <v>130</v>
      </c>
      <c r="X78" s="415"/>
      <c r="Y78" s="415"/>
      <c r="Z78" s="415"/>
      <c r="AA78" s="415"/>
      <c r="AB78" s="415"/>
      <c r="AC78" s="415"/>
      <c r="AD78" s="415"/>
      <c r="AE78" s="415"/>
      <c r="AF78" s="415"/>
      <c r="AG78" s="8"/>
      <c r="AH78" s="8"/>
      <c r="AI78" s="8"/>
      <c r="AJ78" s="6"/>
    </row>
    <row r="79" spans="2:36" x14ac:dyDescent="0.25">
      <c r="AJ79" s="93" t="str">
        <f>CONCATENATE(menu!$B$2," - R-3 - ",menu!$B$3," - ",menu!$B$4," - ",menu!$B$5)</f>
        <v>FIVB Official forms - R-3 - 21.07.2011 - FIVB © 2011 - version 18</v>
      </c>
    </row>
  </sheetData>
  <sheetProtection selectLockedCells="1"/>
  <mergeCells count="139">
    <mergeCell ref="D5:Z10"/>
    <mergeCell ref="D47:D48"/>
    <mergeCell ref="E47:F48"/>
    <mergeCell ref="T41:U42"/>
    <mergeCell ref="AF42:AF43"/>
    <mergeCell ref="AG42:AJ43"/>
    <mergeCell ref="AF44:AF45"/>
    <mergeCell ref="AG44:AJ45"/>
    <mergeCell ref="AF46:AF47"/>
    <mergeCell ref="AG46:AJ47"/>
    <mergeCell ref="Y47:AD48"/>
    <mergeCell ref="AF48:AF50"/>
    <mergeCell ref="AG48:AJ50"/>
    <mergeCell ref="D50:E53"/>
    <mergeCell ref="F50:G53"/>
    <mergeCell ref="C41:D42"/>
    <mergeCell ref="G41:H42"/>
    <mergeCell ref="E42:F42"/>
    <mergeCell ref="T51:U52"/>
    <mergeCell ref="Y51:AD52"/>
    <mergeCell ref="K47:P48"/>
    <mergeCell ref="AG51:AJ52"/>
    <mergeCell ref="AG53:AJ55"/>
    <mergeCell ref="T47:U48"/>
    <mergeCell ref="K19:P20"/>
    <mergeCell ref="Y33:AD34"/>
    <mergeCell ref="Y37:AD38"/>
    <mergeCell ref="Y65:AD66"/>
    <mergeCell ref="AG60:AJ61"/>
    <mergeCell ref="AF18:AF19"/>
    <mergeCell ref="K51:P52"/>
    <mergeCell ref="C69:D70"/>
    <mergeCell ref="G69:H70"/>
    <mergeCell ref="E70:F70"/>
    <mergeCell ref="D64:E67"/>
    <mergeCell ref="F64:G67"/>
    <mergeCell ref="T55:U56"/>
    <mergeCell ref="C55:D56"/>
    <mergeCell ref="G55:H56"/>
    <mergeCell ref="E56:F56"/>
    <mergeCell ref="T65:U66"/>
    <mergeCell ref="D61:D62"/>
    <mergeCell ref="E61:F62"/>
    <mergeCell ref="K61:P62"/>
    <mergeCell ref="T61:U62"/>
    <mergeCell ref="D36:E39"/>
    <mergeCell ref="F36:G39"/>
    <mergeCell ref="D33:D34"/>
    <mergeCell ref="E33:F34"/>
    <mergeCell ref="K33:P34"/>
    <mergeCell ref="T33:U34"/>
    <mergeCell ref="K37:P38"/>
    <mergeCell ref="T37:U38"/>
    <mergeCell ref="G27:H28"/>
    <mergeCell ref="E28:F28"/>
    <mergeCell ref="C27:D28"/>
    <mergeCell ref="K27:P28"/>
    <mergeCell ref="X13:X14"/>
    <mergeCell ref="X16:AE16"/>
    <mergeCell ref="T13:V14"/>
    <mergeCell ref="K23:P24"/>
    <mergeCell ref="AB9:AB10"/>
    <mergeCell ref="AF20:AF22"/>
    <mergeCell ref="Y19:AD20"/>
    <mergeCell ref="F13:P14"/>
    <mergeCell ref="Y13:AB14"/>
    <mergeCell ref="AE13:AI14"/>
    <mergeCell ref="F22:G25"/>
    <mergeCell ref="E19:F20"/>
    <mergeCell ref="AF16:AJ16"/>
    <mergeCell ref="AF17:AJ17"/>
    <mergeCell ref="AC9:AI10"/>
    <mergeCell ref="AD13:AD14"/>
    <mergeCell ref="B16:I16"/>
    <mergeCell ref="B17:I17"/>
    <mergeCell ref="D19:D20"/>
    <mergeCell ref="D22:E25"/>
    <mergeCell ref="J16:Q16"/>
    <mergeCell ref="J17:Q17"/>
    <mergeCell ref="Y23:AD24"/>
    <mergeCell ref="T19:U20"/>
    <mergeCell ref="AF25:AF27"/>
    <mergeCell ref="AF23:AF24"/>
    <mergeCell ref="AD26:AD28"/>
    <mergeCell ref="AF28:AF29"/>
    <mergeCell ref="AF30:AF31"/>
    <mergeCell ref="T27:U28"/>
    <mergeCell ref="AF32:AF33"/>
    <mergeCell ref="AF67:AF69"/>
    <mergeCell ref="K69:P70"/>
    <mergeCell ref="T69:U70"/>
    <mergeCell ref="T23:U24"/>
    <mergeCell ref="AF39:AF41"/>
    <mergeCell ref="AD40:AD42"/>
    <mergeCell ref="K41:P42"/>
    <mergeCell ref="AF34:AF36"/>
    <mergeCell ref="K65:P66"/>
    <mergeCell ref="AD54:AD56"/>
    <mergeCell ref="K55:P56"/>
    <mergeCell ref="AF37:AF38"/>
    <mergeCell ref="AF51:AF52"/>
    <mergeCell ref="AF53:AF55"/>
    <mergeCell ref="Y61:AD62"/>
    <mergeCell ref="AF70:AF71"/>
    <mergeCell ref="AF60:AF61"/>
    <mergeCell ref="AG65:AJ66"/>
    <mergeCell ref="AG70:AJ71"/>
    <mergeCell ref="AF72:AF73"/>
    <mergeCell ref="AG72:AJ73"/>
    <mergeCell ref="AG67:AJ69"/>
    <mergeCell ref="AD68:AD70"/>
    <mergeCell ref="AF62:AF64"/>
    <mergeCell ref="M78:T78"/>
    <mergeCell ref="W78:AF78"/>
    <mergeCell ref="AG62:AJ64"/>
    <mergeCell ref="C13:D14"/>
    <mergeCell ref="S13:S14"/>
    <mergeCell ref="S19:S20"/>
    <mergeCell ref="S33:S34"/>
    <mergeCell ref="S47:S48"/>
    <mergeCell ref="S61:S62"/>
    <mergeCell ref="C76:J77"/>
    <mergeCell ref="AG74:AJ74"/>
    <mergeCell ref="X17:AE17"/>
    <mergeCell ref="AG30:AJ31"/>
    <mergeCell ref="AF56:AF57"/>
    <mergeCell ref="AG56:AJ57"/>
    <mergeCell ref="AF58:AF59"/>
    <mergeCell ref="AG28:AJ29"/>
    <mergeCell ref="AG25:AJ27"/>
    <mergeCell ref="AG20:AJ22"/>
    <mergeCell ref="AG18:AJ19"/>
    <mergeCell ref="AG23:AJ24"/>
    <mergeCell ref="AG39:AJ41"/>
    <mergeCell ref="AG34:AJ36"/>
    <mergeCell ref="AG32:AJ33"/>
    <mergeCell ref="AG37:AJ38"/>
    <mergeCell ref="AG58:AJ59"/>
    <mergeCell ref="AF65:AF66"/>
  </mergeCells>
  <phoneticPr fontId="2" type="noConversion"/>
  <conditionalFormatting sqref="F13 T13:V14 Y13:AB14 AE13:AI14 AG18:AJ74 K19 T19 E19:F20 R19:R20 Y19:AD20 D22:G25 K23 R23:V24 Y23:AD24 N26 V26:V28 AD26:AD28 C27:D28 G27:H28 K27:P28 T27:U28 K33 T33 E33:F34 R33:R34 Y33:AD34 D36:G39 K37 R37:V38 Y37:AD38 N40 V40:V42 AD40:AD42 C41:D42 G41:H42 K41:P42 T41:U42 K47 T47 E47:F48 R47:R48 Y47:AD48 D50:G53 K51 R51:V52 Y51:AD52 N54 V54:V56 AD54:AD56 C55:D56 G55:H56 K55:P56 T55:U56 K61 T61 E61:F62 R61:R62 Y61:AD62 D64:G67 K65 R65:V66 Y65:AD66 N68 V68:V70 AD68:AD70 C69:D70 G69:H70 K69:P70 T69:U70">
    <cfRule type="expression" dxfId="0" priority="31" stopIfTrue="1">
      <formula>$A$1=2</formula>
    </cfRule>
  </conditionalFormatting>
  <printOptions horizontalCentered="1" verticalCentered="1"/>
  <pageMargins left="0.55118110236220474" right="0.55118110236220474" top="0.39370078740157483" bottom="0.39370078740157483" header="3.937007874015748E-2" footer="0.19685039370078741"/>
  <pageSetup scale="85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1" r:id="rId4" name="Button 37">
              <controlPr defaultSize="0" print="0" autoFill="0" autoPict="0" macro="[0]!HomeReturn">
                <anchor moveWithCells="1" sizeWithCells="1">
                  <from>
                    <xdr:col>1</xdr:col>
                    <xdr:colOff>9525</xdr:colOff>
                    <xdr:row>2</xdr:row>
                    <xdr:rowOff>57150</xdr:rowOff>
                  </from>
                  <to>
                    <xdr:col>3</xdr:col>
                    <xdr:colOff>161925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">
    <tabColor indexed="44"/>
  </sheetPr>
  <dimension ref="A1:AN110"/>
  <sheetViews>
    <sheetView topLeftCell="W3" zoomScale="125" zoomScaleNormal="125" zoomScalePageLayoutView="125" workbookViewId="0">
      <selection activeCell="AD10" sqref="AD10"/>
    </sheetView>
  </sheetViews>
  <sheetFormatPr baseColWidth="10" defaultColWidth="11.42578125" defaultRowHeight="12.75" x14ac:dyDescent="0.2"/>
  <cols>
    <col min="1" max="1" width="1.140625" style="12" customWidth="1"/>
    <col min="2" max="2" width="9.28515625" bestFit="1" customWidth="1"/>
    <col min="3" max="3" width="11.85546875" bestFit="1" customWidth="1"/>
    <col min="4" max="5" width="8" customWidth="1"/>
    <col min="6" max="6" width="11.7109375" customWidth="1"/>
    <col min="7" max="7" width="10.42578125" style="166" customWidth="1"/>
    <col min="8" max="8" width="10.42578125" style="166" hidden="1" customWidth="1"/>
    <col min="9" max="9" width="7" customWidth="1"/>
    <col min="10" max="10" width="26.42578125" customWidth="1"/>
    <col min="11" max="11" width="14.28515625" bestFit="1" customWidth="1"/>
    <col min="12" max="12" width="7.140625" bestFit="1" customWidth="1"/>
    <col min="13" max="13" width="15.85546875" hidden="1" customWidth="1"/>
    <col min="14" max="14" width="13.140625" bestFit="1" customWidth="1"/>
    <col min="15" max="15" width="7.140625" bestFit="1" customWidth="1"/>
    <col min="16" max="16" width="16.28515625" hidden="1" customWidth="1"/>
    <col min="17" max="17" width="12.28515625" customWidth="1"/>
    <col min="18" max="18" width="7.140625" bestFit="1" customWidth="1"/>
    <col min="19" max="19" width="8.28515625" hidden="1" customWidth="1"/>
    <col min="20" max="20" width="11.42578125" customWidth="1"/>
    <col min="21" max="21" width="9.140625" bestFit="1" customWidth="1"/>
    <col min="22" max="22" width="11.42578125" customWidth="1"/>
    <col min="23" max="23" width="9.140625" bestFit="1" customWidth="1"/>
    <col min="24" max="24" width="11.42578125" customWidth="1"/>
    <col min="25" max="25" width="11.140625" bestFit="1" customWidth="1"/>
    <col min="26" max="30" width="11.42578125" customWidth="1"/>
    <col min="31" max="31" width="11.140625" bestFit="1" customWidth="1"/>
    <col min="32" max="32" width="1.140625" customWidth="1"/>
  </cols>
  <sheetData>
    <row r="1" spans="1:40" hidden="1" x14ac:dyDescent="0.2">
      <c r="B1" s="72" t="s">
        <v>4</v>
      </c>
      <c r="C1" s="72"/>
      <c r="D1" s="72"/>
      <c r="E1" s="156" t="s">
        <v>89</v>
      </c>
      <c r="G1" s="167" t="s">
        <v>24</v>
      </c>
      <c r="H1" s="165"/>
      <c r="AF1" s="121"/>
    </row>
    <row r="2" spans="1:40" hidden="1" x14ac:dyDescent="0.2">
      <c r="B2" s="72" t="s">
        <v>5</v>
      </c>
      <c r="C2" s="72"/>
      <c r="D2" s="72"/>
      <c r="E2" s="156" t="s">
        <v>88</v>
      </c>
      <c r="F2" s="72"/>
      <c r="G2" s="167" t="s">
        <v>24</v>
      </c>
      <c r="H2" s="165"/>
      <c r="AF2" s="121"/>
    </row>
    <row r="3" spans="1:40" x14ac:dyDescent="0.2">
      <c r="AF3" s="121"/>
    </row>
    <row r="4" spans="1:40" x14ac:dyDescent="0.2">
      <c r="B4" s="215" t="s">
        <v>51</v>
      </c>
      <c r="C4" s="215" t="s">
        <v>52</v>
      </c>
      <c r="D4" s="215" t="s">
        <v>53</v>
      </c>
      <c r="E4" s="215" t="s">
        <v>54</v>
      </c>
      <c r="F4" s="215" t="s">
        <v>55</v>
      </c>
      <c r="G4" s="216" t="s">
        <v>56</v>
      </c>
      <c r="H4" s="216" t="s">
        <v>57</v>
      </c>
      <c r="I4" s="215" t="s">
        <v>58</v>
      </c>
      <c r="J4" s="215" t="s">
        <v>59</v>
      </c>
      <c r="K4" s="215" t="s">
        <v>60</v>
      </c>
      <c r="L4" s="215" t="s">
        <v>0</v>
      </c>
      <c r="M4" s="217" t="s">
        <v>6</v>
      </c>
      <c r="N4" s="215" t="s">
        <v>61</v>
      </c>
      <c r="O4" s="215" t="s">
        <v>1</v>
      </c>
      <c r="P4" s="217" t="s">
        <v>7</v>
      </c>
      <c r="Q4" s="217" t="s">
        <v>3</v>
      </c>
      <c r="R4" s="217" t="s">
        <v>2</v>
      </c>
      <c r="S4" s="217" t="s">
        <v>8</v>
      </c>
      <c r="T4" s="217" t="s">
        <v>9</v>
      </c>
      <c r="U4" s="217" t="s">
        <v>82</v>
      </c>
      <c r="V4" s="217" t="s">
        <v>10</v>
      </c>
      <c r="W4" s="217" t="s">
        <v>83</v>
      </c>
      <c r="X4" s="217" t="s">
        <v>11</v>
      </c>
      <c r="Y4" s="217" t="s">
        <v>84</v>
      </c>
      <c r="Z4" s="217" t="s">
        <v>12</v>
      </c>
      <c r="AA4" s="217" t="s">
        <v>85</v>
      </c>
      <c r="AB4" s="217" t="s">
        <v>13</v>
      </c>
      <c r="AC4" s="217" t="s">
        <v>86</v>
      </c>
      <c r="AD4" s="217" t="s">
        <v>14</v>
      </c>
      <c r="AE4" s="217" t="s">
        <v>87</v>
      </c>
      <c r="AF4" s="121"/>
    </row>
    <row r="5" spans="1:40" x14ac:dyDescent="0.2">
      <c r="E5" s="124"/>
      <c r="F5" s="168"/>
      <c r="G5" s="155"/>
      <c r="H5"/>
      <c r="I5" s="127"/>
      <c r="J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1"/>
    </row>
    <row r="6" spans="1:40" ht="17.25" x14ac:dyDescent="0.2">
      <c r="A6" s="177"/>
      <c r="B6" s="193">
        <v>1</v>
      </c>
      <c r="C6" s="223" t="s">
        <v>150</v>
      </c>
      <c r="D6" s="220" t="s">
        <v>154</v>
      </c>
      <c r="E6" s="229" t="s">
        <v>156</v>
      </c>
      <c r="F6" s="221">
        <v>43738</v>
      </c>
      <c r="G6" s="228" t="s">
        <v>200</v>
      </c>
      <c r="H6" s="190"/>
      <c r="I6" s="226" t="s">
        <v>179</v>
      </c>
      <c r="J6" s="226" t="s">
        <v>180</v>
      </c>
      <c r="K6" s="196" t="s">
        <v>197</v>
      </c>
      <c r="L6" s="197" t="s">
        <v>155</v>
      </c>
      <c r="M6" s="198"/>
      <c r="N6" s="196" t="s">
        <v>181</v>
      </c>
      <c r="O6" s="197" t="s">
        <v>182</v>
      </c>
      <c r="P6" s="190"/>
      <c r="Q6" s="199" t="s">
        <v>198</v>
      </c>
      <c r="R6" s="197" t="s">
        <v>183</v>
      </c>
      <c r="S6" s="190"/>
      <c r="T6" s="226" t="s">
        <v>186</v>
      </c>
      <c r="U6" s="227" t="s">
        <v>183</v>
      </c>
      <c r="V6" s="227" t="s">
        <v>207</v>
      </c>
      <c r="W6" s="227" t="s">
        <v>183</v>
      </c>
      <c r="X6" s="227" t="s">
        <v>187</v>
      </c>
      <c r="Y6" s="227" t="s">
        <v>183</v>
      </c>
      <c r="Z6" s="227" t="s">
        <v>188</v>
      </c>
      <c r="AA6" s="227" t="s">
        <v>183</v>
      </c>
      <c r="AB6" s="227" t="s">
        <v>189</v>
      </c>
      <c r="AC6" s="227" t="s">
        <v>183</v>
      </c>
      <c r="AD6" s="227" t="s">
        <v>199</v>
      </c>
      <c r="AE6" s="227" t="s">
        <v>183</v>
      </c>
      <c r="AF6" s="121"/>
      <c r="AN6" t="s">
        <v>97</v>
      </c>
    </row>
    <row r="7" spans="1:40" ht="17.25" x14ac:dyDescent="0.2">
      <c r="A7" s="177"/>
      <c r="B7" s="193">
        <v>2</v>
      </c>
      <c r="C7" s="223" t="s">
        <v>150</v>
      </c>
      <c r="D7" s="229" t="s">
        <v>155</v>
      </c>
      <c r="E7" s="229" t="s">
        <v>182</v>
      </c>
      <c r="F7" s="221">
        <v>43738</v>
      </c>
      <c r="G7" s="228" t="s">
        <v>202</v>
      </c>
      <c r="H7" s="191"/>
      <c r="I7" s="226" t="s">
        <v>179</v>
      </c>
      <c r="J7" s="226" t="s">
        <v>180</v>
      </c>
      <c r="K7" s="196" t="s">
        <v>203</v>
      </c>
      <c r="L7" s="197" t="s">
        <v>183</v>
      </c>
      <c r="M7" s="198"/>
      <c r="N7" s="196" t="s">
        <v>190</v>
      </c>
      <c r="O7" s="197" t="s">
        <v>191</v>
      </c>
      <c r="P7" s="198"/>
      <c r="Q7" s="196" t="s">
        <v>192</v>
      </c>
      <c r="R7" s="197" t="s">
        <v>154</v>
      </c>
      <c r="S7" s="190"/>
      <c r="T7" s="226" t="s">
        <v>185</v>
      </c>
      <c r="U7" s="227" t="s">
        <v>183</v>
      </c>
      <c r="V7" s="227" t="s">
        <v>206</v>
      </c>
      <c r="W7" s="227" t="s">
        <v>183</v>
      </c>
      <c r="X7" s="227" t="s">
        <v>195</v>
      </c>
      <c r="Y7" s="227" t="s">
        <v>183</v>
      </c>
      <c r="Z7" s="227" t="s">
        <v>196</v>
      </c>
      <c r="AA7" s="227" t="s">
        <v>183</v>
      </c>
      <c r="AB7" s="227" t="s">
        <v>208</v>
      </c>
      <c r="AC7" s="227" t="s">
        <v>183</v>
      </c>
      <c r="AD7" s="227" t="s">
        <v>194</v>
      </c>
      <c r="AE7" s="227" t="s">
        <v>183</v>
      </c>
      <c r="AF7" s="121"/>
      <c r="AN7" t="s">
        <v>97</v>
      </c>
    </row>
    <row r="8" spans="1:40" ht="17.25" x14ac:dyDescent="0.2">
      <c r="A8" s="177"/>
      <c r="B8" s="193">
        <v>3</v>
      </c>
      <c r="C8" s="223" t="s">
        <v>150</v>
      </c>
      <c r="D8" s="229" t="s">
        <v>191</v>
      </c>
      <c r="E8" s="229" t="s">
        <v>183</v>
      </c>
      <c r="F8" s="221">
        <v>43738</v>
      </c>
      <c r="G8" s="228" t="s">
        <v>201</v>
      </c>
      <c r="H8" s="190"/>
      <c r="I8" s="226" t="s">
        <v>179</v>
      </c>
      <c r="J8" s="226" t="s">
        <v>180</v>
      </c>
      <c r="K8" s="196" t="s">
        <v>204</v>
      </c>
      <c r="L8" s="197" t="s">
        <v>156</v>
      </c>
      <c r="M8" s="190"/>
      <c r="N8" s="199" t="s">
        <v>193</v>
      </c>
      <c r="O8" s="197" t="s">
        <v>154</v>
      </c>
      <c r="P8" s="198"/>
      <c r="Q8" s="199" t="s">
        <v>205</v>
      </c>
      <c r="R8" s="197" t="s">
        <v>183</v>
      </c>
      <c r="S8" s="198"/>
      <c r="T8" s="226" t="s">
        <v>206</v>
      </c>
      <c r="U8" s="227" t="s">
        <v>183</v>
      </c>
      <c r="V8" s="227" t="s">
        <v>194</v>
      </c>
      <c r="W8" s="227" t="s">
        <v>183</v>
      </c>
      <c r="X8" s="227" t="s">
        <v>209</v>
      </c>
      <c r="Y8" s="227" t="s">
        <v>183</v>
      </c>
      <c r="Z8" s="227" t="s">
        <v>195</v>
      </c>
      <c r="AA8" s="227" t="s">
        <v>183</v>
      </c>
      <c r="AB8" s="227" t="s">
        <v>208</v>
      </c>
      <c r="AC8" s="227" t="s">
        <v>183</v>
      </c>
      <c r="AD8" s="227" t="s">
        <v>184</v>
      </c>
      <c r="AE8" s="227" t="s">
        <v>183</v>
      </c>
      <c r="AF8" s="121"/>
      <c r="AN8" t="s">
        <v>97</v>
      </c>
    </row>
    <row r="9" spans="1:40" ht="17.25" x14ac:dyDescent="0.3">
      <c r="A9" s="177"/>
      <c r="B9" s="193">
        <v>4</v>
      </c>
      <c r="C9" s="223" t="s">
        <v>150</v>
      </c>
      <c r="D9" s="220" t="s">
        <v>147</v>
      </c>
      <c r="E9" s="220" t="s">
        <v>154</v>
      </c>
      <c r="F9" s="221" t="s">
        <v>158</v>
      </c>
      <c r="G9" s="222" t="s">
        <v>149</v>
      </c>
      <c r="H9" s="190"/>
      <c r="I9" s="223" t="s">
        <v>152</v>
      </c>
      <c r="J9" s="223" t="s">
        <v>153</v>
      </c>
      <c r="K9" s="196" t="s">
        <v>172</v>
      </c>
      <c r="L9" s="200" t="s">
        <v>156</v>
      </c>
      <c r="M9" s="198"/>
      <c r="N9" s="199" t="s">
        <v>173</v>
      </c>
      <c r="O9" s="197" t="s">
        <v>144</v>
      </c>
      <c r="P9" s="198"/>
      <c r="Q9" s="199" t="s">
        <v>169</v>
      </c>
      <c r="R9" s="197" t="s">
        <v>151</v>
      </c>
      <c r="S9" s="198"/>
      <c r="T9" s="223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121"/>
      <c r="AN9" t="s">
        <v>97</v>
      </c>
    </row>
    <row r="10" spans="1:40" ht="17.25" x14ac:dyDescent="0.2">
      <c r="A10" s="177"/>
      <c r="B10" s="193">
        <v>5</v>
      </c>
      <c r="C10" s="223" t="s">
        <v>150</v>
      </c>
      <c r="D10" s="220" t="s">
        <v>155</v>
      </c>
      <c r="E10" s="220" t="s">
        <v>145</v>
      </c>
      <c r="F10" s="221" t="s">
        <v>158</v>
      </c>
      <c r="G10" s="222" t="s">
        <v>146</v>
      </c>
      <c r="H10" s="191"/>
      <c r="I10" s="223" t="s">
        <v>152</v>
      </c>
      <c r="J10" s="223" t="s">
        <v>153</v>
      </c>
      <c r="K10" s="199" t="s">
        <v>170</v>
      </c>
      <c r="L10" s="197" t="s">
        <v>171</v>
      </c>
      <c r="M10" s="198"/>
      <c r="N10" s="196" t="s">
        <v>177</v>
      </c>
      <c r="O10" s="197" t="s">
        <v>154</v>
      </c>
      <c r="P10" s="198"/>
      <c r="Q10" s="196" t="s">
        <v>174</v>
      </c>
      <c r="R10" s="197" t="s">
        <v>147</v>
      </c>
      <c r="S10" s="198"/>
      <c r="T10" s="223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121"/>
      <c r="AN10" t="s">
        <v>97</v>
      </c>
    </row>
    <row r="11" spans="1:40" ht="17.25" x14ac:dyDescent="0.2">
      <c r="A11" s="177"/>
      <c r="B11" s="193">
        <v>6</v>
      </c>
      <c r="C11" s="223" t="s">
        <v>150</v>
      </c>
      <c r="D11" s="220" t="s">
        <v>151</v>
      </c>
      <c r="E11" s="220" t="s">
        <v>156</v>
      </c>
      <c r="F11" s="221" t="s">
        <v>158</v>
      </c>
      <c r="G11" s="222" t="s">
        <v>148</v>
      </c>
      <c r="H11" s="190"/>
      <c r="I11" s="223" t="s">
        <v>152</v>
      </c>
      <c r="J11" s="223" t="s">
        <v>153</v>
      </c>
      <c r="K11" s="196" t="s">
        <v>175</v>
      </c>
      <c r="L11" s="197" t="s">
        <v>145</v>
      </c>
      <c r="M11" s="198"/>
      <c r="N11" s="196" t="s">
        <v>174</v>
      </c>
      <c r="O11" s="197" t="s">
        <v>147</v>
      </c>
      <c r="P11" s="198"/>
      <c r="Q11" s="196" t="s">
        <v>170</v>
      </c>
      <c r="R11" s="197" t="s">
        <v>171</v>
      </c>
      <c r="S11" s="198"/>
      <c r="T11" s="223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121"/>
      <c r="AN11" t="s">
        <v>97</v>
      </c>
    </row>
    <row r="12" spans="1:40" ht="17.25" x14ac:dyDescent="0.2">
      <c r="A12" s="177"/>
      <c r="B12" s="193">
        <v>7</v>
      </c>
      <c r="C12" s="223" t="s">
        <v>150</v>
      </c>
      <c r="D12" s="220" t="s">
        <v>155</v>
      </c>
      <c r="E12" s="220" t="s">
        <v>154</v>
      </c>
      <c r="F12" s="221" t="s">
        <v>157</v>
      </c>
      <c r="G12" s="222" t="s">
        <v>149</v>
      </c>
      <c r="H12" s="191"/>
      <c r="I12" s="223" t="s">
        <v>152</v>
      </c>
      <c r="J12" s="223" t="s">
        <v>153</v>
      </c>
      <c r="K12" s="196" t="s">
        <v>173</v>
      </c>
      <c r="L12" s="197" t="s">
        <v>144</v>
      </c>
      <c r="M12" s="198"/>
      <c r="N12" s="199" t="s">
        <v>170</v>
      </c>
      <c r="O12" s="197" t="s">
        <v>171</v>
      </c>
      <c r="P12" s="198"/>
      <c r="Q12" s="196" t="s">
        <v>175</v>
      </c>
      <c r="R12" s="197" t="s">
        <v>145</v>
      </c>
      <c r="S12" s="198"/>
      <c r="T12" s="223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121"/>
      <c r="AN12" t="s">
        <v>97</v>
      </c>
    </row>
    <row r="13" spans="1:40" ht="17.25" x14ac:dyDescent="0.2">
      <c r="A13" s="177"/>
      <c r="B13" s="193">
        <v>8</v>
      </c>
      <c r="C13" s="223" t="s">
        <v>150</v>
      </c>
      <c r="D13" s="220" t="s">
        <v>145</v>
      </c>
      <c r="E13" s="220" t="s">
        <v>147</v>
      </c>
      <c r="F13" s="221" t="s">
        <v>157</v>
      </c>
      <c r="G13" s="222" t="s">
        <v>146</v>
      </c>
      <c r="H13" s="190"/>
      <c r="I13" s="223" t="s">
        <v>152</v>
      </c>
      <c r="J13" s="223" t="s">
        <v>153</v>
      </c>
      <c r="K13" s="196" t="s">
        <v>169</v>
      </c>
      <c r="L13" s="197" t="s">
        <v>151</v>
      </c>
      <c r="M13" s="198"/>
      <c r="N13" s="196" t="s">
        <v>177</v>
      </c>
      <c r="O13" s="197" t="s">
        <v>154</v>
      </c>
      <c r="P13" s="198"/>
      <c r="Q13" s="196" t="s">
        <v>173</v>
      </c>
      <c r="R13" s="197" t="s">
        <v>144</v>
      </c>
      <c r="S13" s="198"/>
      <c r="T13" s="223"/>
      <c r="U13" s="224"/>
      <c r="V13" s="224"/>
      <c r="W13" s="224"/>
      <c r="X13" s="224"/>
      <c r="Y13" s="224"/>
      <c r="Z13" s="224"/>
      <c r="AA13" s="224"/>
      <c r="AB13" s="224"/>
      <c r="AC13" s="224"/>
      <c r="AD13" s="193"/>
      <c r="AE13" s="224"/>
      <c r="AF13" s="121"/>
      <c r="AN13" t="s">
        <v>97</v>
      </c>
    </row>
    <row r="14" spans="1:40" ht="17.25" x14ac:dyDescent="0.2">
      <c r="A14" s="177"/>
      <c r="B14" s="193">
        <v>9</v>
      </c>
      <c r="C14" s="223" t="s">
        <v>150</v>
      </c>
      <c r="D14" s="220" t="s">
        <v>151</v>
      </c>
      <c r="E14" s="220" t="s">
        <v>144</v>
      </c>
      <c r="F14" s="221" t="s">
        <v>157</v>
      </c>
      <c r="G14" s="222" t="s">
        <v>148</v>
      </c>
      <c r="H14" s="191"/>
      <c r="I14" s="223" t="s">
        <v>152</v>
      </c>
      <c r="J14" s="223" t="s">
        <v>153</v>
      </c>
      <c r="K14" s="196" t="s">
        <v>174</v>
      </c>
      <c r="L14" s="197" t="s">
        <v>147</v>
      </c>
      <c r="M14" s="198"/>
      <c r="N14" s="196" t="s">
        <v>172</v>
      </c>
      <c r="O14" s="197" t="s">
        <v>156</v>
      </c>
      <c r="P14" s="198"/>
      <c r="Q14" s="199" t="s">
        <v>176</v>
      </c>
      <c r="R14" s="197" t="s">
        <v>154</v>
      </c>
      <c r="S14" s="198"/>
      <c r="T14" s="223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121"/>
      <c r="AN14" t="s">
        <v>97</v>
      </c>
    </row>
    <row r="15" spans="1:40" ht="17.25" x14ac:dyDescent="0.2">
      <c r="A15" s="177"/>
      <c r="B15" s="193">
        <v>10</v>
      </c>
      <c r="C15" s="223" t="s">
        <v>162</v>
      </c>
      <c r="D15" s="220"/>
      <c r="E15" s="220"/>
      <c r="F15" s="221" t="s">
        <v>159</v>
      </c>
      <c r="G15" s="222" t="s">
        <v>163</v>
      </c>
      <c r="H15" s="191"/>
      <c r="I15" s="223" t="s">
        <v>152</v>
      </c>
      <c r="J15" s="223" t="s">
        <v>153</v>
      </c>
      <c r="K15" s="196"/>
      <c r="L15" s="197"/>
      <c r="M15" s="198"/>
      <c r="N15" s="196"/>
      <c r="O15" s="201"/>
      <c r="P15" s="198"/>
      <c r="Q15" s="196"/>
      <c r="R15" s="220"/>
      <c r="S15" s="198"/>
      <c r="T15" s="223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121"/>
      <c r="AN15" t="s">
        <v>97</v>
      </c>
    </row>
    <row r="16" spans="1:40" ht="17.25" x14ac:dyDescent="0.2">
      <c r="A16" s="177"/>
      <c r="B16" s="193">
        <v>11</v>
      </c>
      <c r="C16" s="223" t="s">
        <v>162</v>
      </c>
      <c r="D16" s="220"/>
      <c r="E16" s="220"/>
      <c r="F16" s="221" t="s">
        <v>159</v>
      </c>
      <c r="G16" s="222" t="s">
        <v>164</v>
      </c>
      <c r="H16" s="190"/>
      <c r="I16" s="223" t="s">
        <v>152</v>
      </c>
      <c r="J16" s="223" t="s">
        <v>153</v>
      </c>
      <c r="K16" s="196"/>
      <c r="L16" s="197"/>
      <c r="M16" s="198"/>
      <c r="N16" s="196"/>
      <c r="O16" s="197"/>
      <c r="P16" s="198"/>
      <c r="Q16" s="196"/>
      <c r="R16" s="197"/>
      <c r="S16" s="198"/>
      <c r="T16" s="223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121"/>
      <c r="AN16" t="s">
        <v>97</v>
      </c>
    </row>
    <row r="17" spans="1:40" ht="17.25" x14ac:dyDescent="0.2">
      <c r="A17" s="177"/>
      <c r="B17" s="193">
        <v>12</v>
      </c>
      <c r="C17" s="223"/>
      <c r="D17" s="220"/>
      <c r="E17" s="220"/>
      <c r="F17" s="221"/>
      <c r="G17" s="222"/>
      <c r="H17" s="191"/>
      <c r="I17" s="223"/>
      <c r="J17" s="223"/>
      <c r="K17" s="196"/>
      <c r="L17" s="197"/>
      <c r="M17" s="198"/>
      <c r="N17" s="196"/>
      <c r="O17" s="201"/>
      <c r="P17" s="198"/>
      <c r="Q17" s="196"/>
      <c r="R17" s="197"/>
      <c r="S17" s="198"/>
      <c r="T17" s="223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121"/>
      <c r="AN17" t="s">
        <v>97</v>
      </c>
    </row>
    <row r="18" spans="1:40" ht="17.25" x14ac:dyDescent="0.2">
      <c r="A18" s="177"/>
      <c r="B18" s="193"/>
      <c r="C18" s="223"/>
      <c r="D18" s="220"/>
      <c r="E18" s="220"/>
      <c r="F18" s="221"/>
      <c r="G18" s="222"/>
      <c r="H18" s="191"/>
      <c r="I18" s="223"/>
      <c r="J18" s="223"/>
      <c r="K18" s="196"/>
      <c r="L18" s="197"/>
      <c r="M18" s="198"/>
      <c r="N18" s="196"/>
      <c r="O18" s="201"/>
      <c r="P18" s="198"/>
      <c r="Q18" s="196"/>
      <c r="R18" s="197"/>
      <c r="S18" s="198"/>
      <c r="T18" s="223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121"/>
      <c r="AN18" t="s">
        <v>97</v>
      </c>
    </row>
    <row r="19" spans="1:40" ht="17.25" x14ac:dyDescent="0.2">
      <c r="A19" s="177"/>
      <c r="B19" s="193">
        <v>14</v>
      </c>
      <c r="C19" s="223" t="s">
        <v>165</v>
      </c>
      <c r="D19" s="220"/>
      <c r="E19" s="220"/>
      <c r="F19" s="221" t="s">
        <v>161</v>
      </c>
      <c r="G19" s="222" t="s">
        <v>166</v>
      </c>
      <c r="H19" s="190"/>
      <c r="I19" s="223" t="s">
        <v>152</v>
      </c>
      <c r="J19" s="223" t="s">
        <v>153</v>
      </c>
      <c r="K19" s="196"/>
      <c r="L19" s="197"/>
      <c r="M19" s="198"/>
      <c r="N19" s="196"/>
      <c r="O19" s="197"/>
      <c r="P19" s="198"/>
      <c r="Q19" s="196"/>
      <c r="R19" s="197"/>
      <c r="S19" s="198"/>
      <c r="T19" s="223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121"/>
      <c r="AN19" t="s">
        <v>97</v>
      </c>
    </row>
    <row r="20" spans="1:40" ht="17.25" x14ac:dyDescent="0.2">
      <c r="A20" s="177"/>
      <c r="B20" s="193">
        <v>15</v>
      </c>
      <c r="C20" s="223" t="s">
        <v>160</v>
      </c>
      <c r="D20" s="220"/>
      <c r="E20" s="220"/>
      <c r="F20" s="221" t="s">
        <v>161</v>
      </c>
      <c r="G20" s="222" t="s">
        <v>167</v>
      </c>
      <c r="H20" s="190"/>
      <c r="I20" s="223" t="s">
        <v>152</v>
      </c>
      <c r="J20" s="223" t="s">
        <v>153</v>
      </c>
      <c r="K20" s="196"/>
      <c r="L20" s="197"/>
      <c r="M20" s="198"/>
      <c r="N20" s="196"/>
      <c r="O20" s="197"/>
      <c r="P20" s="198"/>
      <c r="Q20" s="196"/>
      <c r="R20" s="197"/>
      <c r="S20" s="198"/>
      <c r="T20" s="223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121"/>
      <c r="AN20" t="s">
        <v>97</v>
      </c>
    </row>
    <row r="21" spans="1:40" ht="17.25" x14ac:dyDescent="0.2">
      <c r="A21" s="177"/>
      <c r="B21" s="193">
        <v>16</v>
      </c>
      <c r="C21" s="223" t="s">
        <v>160</v>
      </c>
      <c r="D21" s="220"/>
      <c r="E21" s="220"/>
      <c r="F21" s="221" t="s">
        <v>161</v>
      </c>
      <c r="G21" s="222" t="s">
        <v>168</v>
      </c>
      <c r="H21" s="191"/>
      <c r="I21" s="223" t="s">
        <v>152</v>
      </c>
      <c r="J21" s="223" t="s">
        <v>153</v>
      </c>
      <c r="K21" s="201"/>
      <c r="L21" s="197"/>
      <c r="M21" s="195"/>
      <c r="N21" s="223"/>
      <c r="O21" s="197"/>
      <c r="P21" s="198"/>
      <c r="Q21" s="196"/>
      <c r="R21" s="197"/>
      <c r="S21" s="198"/>
      <c r="T21" s="223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121"/>
      <c r="AN21" t="s">
        <v>97</v>
      </c>
    </row>
    <row r="22" spans="1:40" ht="17.25" x14ac:dyDescent="0.2">
      <c r="A22" s="177"/>
      <c r="B22" s="193">
        <v>17</v>
      </c>
      <c r="C22" s="223"/>
      <c r="D22" s="220"/>
      <c r="E22" s="220"/>
      <c r="F22" s="221"/>
      <c r="G22" s="222"/>
      <c r="H22" s="190"/>
      <c r="I22" s="223"/>
      <c r="J22" s="223"/>
      <c r="K22" s="201"/>
      <c r="L22" s="197"/>
      <c r="M22" s="198"/>
      <c r="N22" s="196"/>
      <c r="O22" s="197"/>
      <c r="P22" s="198"/>
      <c r="Q22" s="196"/>
      <c r="R22" s="197"/>
      <c r="S22" s="198"/>
      <c r="T22" s="223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121"/>
    </row>
    <row r="23" spans="1:40" ht="17.25" x14ac:dyDescent="0.2">
      <c r="A23" s="177"/>
      <c r="B23" s="193">
        <v>18</v>
      </c>
      <c r="C23" s="223"/>
      <c r="D23" s="220"/>
      <c r="E23" s="220"/>
      <c r="F23" s="221"/>
      <c r="G23" s="222"/>
      <c r="H23" s="191"/>
      <c r="I23" s="223"/>
      <c r="J23" s="223"/>
      <c r="K23" s="201"/>
      <c r="L23" s="197"/>
      <c r="M23" s="198"/>
      <c r="N23" s="196"/>
      <c r="O23" s="197"/>
      <c r="P23" s="198"/>
      <c r="Q23" s="196"/>
      <c r="R23" s="201"/>
      <c r="S23" s="198"/>
      <c r="T23" s="223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121"/>
      <c r="AN23" t="s">
        <v>97</v>
      </c>
    </row>
    <row r="24" spans="1:40" ht="17.25" x14ac:dyDescent="0.2">
      <c r="A24" s="177"/>
      <c r="B24" s="193">
        <v>19</v>
      </c>
      <c r="C24" s="223"/>
      <c r="D24" s="220"/>
      <c r="E24" s="220"/>
      <c r="F24" s="221"/>
      <c r="G24" s="222"/>
      <c r="H24" s="191"/>
      <c r="I24" s="223"/>
      <c r="J24" s="223"/>
      <c r="K24" s="201"/>
      <c r="L24" s="197"/>
      <c r="M24" s="202"/>
      <c r="N24" s="196"/>
      <c r="O24" s="197"/>
      <c r="P24" s="198"/>
      <c r="Q24" s="196"/>
      <c r="R24" s="197"/>
      <c r="S24" s="198"/>
      <c r="T24" s="225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121"/>
      <c r="AN24" t="s">
        <v>97</v>
      </c>
    </row>
    <row r="25" spans="1:40" ht="17.25" x14ac:dyDescent="0.2">
      <c r="A25" s="177"/>
      <c r="B25" s="193">
        <v>20</v>
      </c>
      <c r="C25" s="223"/>
      <c r="D25" s="220"/>
      <c r="E25" s="220"/>
      <c r="F25" s="221"/>
      <c r="G25" s="222"/>
      <c r="H25" s="191"/>
      <c r="I25" s="223"/>
      <c r="J25" s="223"/>
      <c r="K25" s="201"/>
      <c r="L25" s="197"/>
      <c r="M25" s="202"/>
      <c r="N25" s="196"/>
      <c r="O25" s="197"/>
      <c r="P25" s="198"/>
      <c r="Q25" s="196"/>
      <c r="R25" s="197"/>
      <c r="S25" s="198"/>
      <c r="T25" s="223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121"/>
      <c r="AN25" t="s">
        <v>97</v>
      </c>
    </row>
    <row r="26" spans="1:40" ht="17.25" x14ac:dyDescent="0.2">
      <c r="A26" s="177"/>
      <c r="B26" s="193">
        <v>21</v>
      </c>
      <c r="C26" s="223"/>
      <c r="D26" s="220"/>
      <c r="E26" s="220"/>
      <c r="F26" s="221"/>
      <c r="G26" s="222"/>
      <c r="H26" s="191"/>
      <c r="I26" s="223"/>
      <c r="J26" s="223"/>
      <c r="K26" s="201"/>
      <c r="L26" s="197"/>
      <c r="M26" s="202"/>
      <c r="N26" s="196"/>
      <c r="O26" s="197"/>
      <c r="P26" s="198"/>
      <c r="Q26" s="196"/>
      <c r="R26" s="197"/>
      <c r="S26" s="198"/>
      <c r="T26" s="223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121"/>
      <c r="AN26" t="s">
        <v>97</v>
      </c>
    </row>
    <row r="27" spans="1:40" ht="17.25" x14ac:dyDescent="0.2">
      <c r="A27" s="177"/>
      <c r="B27" s="193">
        <v>22</v>
      </c>
      <c r="C27" s="223"/>
      <c r="D27" s="220"/>
      <c r="E27" s="220"/>
      <c r="F27" s="221"/>
      <c r="G27" s="222"/>
      <c r="H27" s="191"/>
      <c r="I27" s="223"/>
      <c r="J27" s="223"/>
      <c r="K27" s="201"/>
      <c r="L27" s="197"/>
      <c r="M27" s="204"/>
      <c r="N27" s="196"/>
      <c r="O27" s="197"/>
      <c r="P27" s="198"/>
      <c r="Q27" s="196"/>
      <c r="R27" s="197"/>
      <c r="S27" s="198"/>
      <c r="T27" s="223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121"/>
      <c r="AN27" t="s">
        <v>97</v>
      </c>
    </row>
    <row r="28" spans="1:40" ht="17.25" x14ac:dyDescent="0.2">
      <c r="A28" s="177"/>
      <c r="B28" s="193">
        <v>23</v>
      </c>
      <c r="C28" s="190"/>
      <c r="D28" s="209"/>
      <c r="E28" s="191"/>
      <c r="F28" s="194"/>
      <c r="G28" s="195"/>
      <c r="H28" s="191"/>
      <c r="I28" s="190"/>
      <c r="J28" s="190"/>
      <c r="K28" s="201"/>
      <c r="L28" s="197"/>
      <c r="M28" s="202"/>
      <c r="N28" s="196"/>
      <c r="O28" s="197"/>
      <c r="P28" s="198"/>
      <c r="Q28" s="196"/>
      <c r="R28" s="197"/>
      <c r="S28" s="198"/>
      <c r="T28" s="190"/>
      <c r="U28" s="193"/>
      <c r="V28" s="193"/>
      <c r="W28" s="193"/>
      <c r="X28" s="193"/>
      <c r="Y28" s="224"/>
      <c r="Z28" s="193"/>
      <c r="AA28" s="193"/>
      <c r="AB28" s="193"/>
      <c r="AC28" s="224"/>
      <c r="AD28" s="193"/>
      <c r="AE28" s="224"/>
      <c r="AF28" s="121"/>
      <c r="AN28" t="s">
        <v>97</v>
      </c>
    </row>
    <row r="29" spans="1:40" ht="17.25" x14ac:dyDescent="0.2">
      <c r="A29" s="177"/>
      <c r="B29" s="193">
        <v>24</v>
      </c>
      <c r="C29" s="190"/>
      <c r="D29" s="191"/>
      <c r="E29" s="191"/>
      <c r="F29" s="194"/>
      <c r="G29" s="195"/>
      <c r="H29" s="191"/>
      <c r="I29" s="190"/>
      <c r="J29" s="190"/>
      <c r="K29" s="196"/>
      <c r="L29" s="197"/>
      <c r="M29" s="204"/>
      <c r="N29" s="196"/>
      <c r="O29" s="197"/>
      <c r="P29" s="198"/>
      <c r="Q29" s="196"/>
      <c r="R29" s="197"/>
      <c r="S29" s="198"/>
      <c r="T29" s="190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21"/>
      <c r="AN29" t="s">
        <v>97</v>
      </c>
    </row>
    <row r="30" spans="1:40" ht="17.25" x14ac:dyDescent="0.2">
      <c r="A30" s="177"/>
      <c r="B30" s="193">
        <v>25</v>
      </c>
      <c r="C30" s="190"/>
      <c r="D30" s="191"/>
      <c r="E30" s="191"/>
      <c r="F30" s="194"/>
      <c r="G30" s="195"/>
      <c r="H30" s="191"/>
      <c r="I30" s="190"/>
      <c r="J30" s="190"/>
      <c r="K30" s="196"/>
      <c r="L30" s="197"/>
      <c r="M30" s="202"/>
      <c r="N30" s="196"/>
      <c r="O30" s="197"/>
      <c r="P30" s="198"/>
      <c r="Q30" s="196"/>
      <c r="R30" s="197"/>
      <c r="S30" s="198"/>
      <c r="T30" s="190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21"/>
      <c r="AN30" t="s">
        <v>97</v>
      </c>
    </row>
    <row r="31" spans="1:40" ht="17.25" x14ac:dyDescent="0.2">
      <c r="A31" s="177"/>
      <c r="B31" s="193">
        <v>26</v>
      </c>
      <c r="C31" s="190"/>
      <c r="D31" s="191"/>
      <c r="E31" s="191"/>
      <c r="F31" s="194"/>
      <c r="G31" s="195"/>
      <c r="H31" s="191"/>
      <c r="I31" s="190"/>
      <c r="J31" s="190"/>
      <c r="K31" s="196"/>
      <c r="L31" s="197"/>
      <c r="M31" s="198"/>
      <c r="N31" s="196"/>
      <c r="O31" s="197"/>
      <c r="P31" s="198"/>
      <c r="Q31" s="196"/>
      <c r="R31" s="197"/>
      <c r="S31" s="198"/>
      <c r="T31" s="190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21"/>
      <c r="AN31" t="s">
        <v>97</v>
      </c>
    </row>
    <row r="32" spans="1:40" ht="17.25" x14ac:dyDescent="0.2">
      <c r="A32" s="177"/>
      <c r="B32" s="193">
        <v>27</v>
      </c>
      <c r="C32" s="190"/>
      <c r="D32" s="191"/>
      <c r="E32" s="191"/>
      <c r="F32" s="194"/>
      <c r="G32" s="195"/>
      <c r="H32" s="191"/>
      <c r="I32" s="190"/>
      <c r="J32" s="190"/>
      <c r="K32" s="196"/>
      <c r="L32" s="197"/>
      <c r="M32" s="198"/>
      <c r="N32" s="196"/>
      <c r="O32" s="197"/>
      <c r="P32" s="198"/>
      <c r="Q32" s="196"/>
      <c r="R32" s="197"/>
      <c r="S32" s="198"/>
      <c r="T32" s="190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21"/>
      <c r="AN32" t="s">
        <v>97</v>
      </c>
    </row>
    <row r="33" spans="1:40" ht="17.25" x14ac:dyDescent="0.2">
      <c r="A33" s="177"/>
      <c r="B33" s="193">
        <v>28</v>
      </c>
      <c r="C33" s="190"/>
      <c r="D33" s="191"/>
      <c r="E33" s="191"/>
      <c r="F33" s="194"/>
      <c r="G33" s="195"/>
      <c r="H33" s="191"/>
      <c r="I33" s="190"/>
      <c r="J33" s="190"/>
      <c r="K33" s="196"/>
      <c r="L33" s="197"/>
      <c r="M33" s="190"/>
      <c r="N33" s="196"/>
      <c r="O33" s="197"/>
      <c r="P33" s="190"/>
      <c r="Q33" s="196"/>
      <c r="R33" s="197"/>
      <c r="S33" s="190"/>
      <c r="T33" s="190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21"/>
      <c r="AN33" t="s">
        <v>97</v>
      </c>
    </row>
    <row r="34" spans="1:40" ht="17.25" x14ac:dyDescent="0.2">
      <c r="A34" s="177"/>
      <c r="B34" s="193">
        <v>29</v>
      </c>
      <c r="C34" s="190"/>
      <c r="D34" s="191"/>
      <c r="E34" s="191"/>
      <c r="F34" s="194"/>
      <c r="G34" s="195"/>
      <c r="H34" s="191"/>
      <c r="I34" s="190"/>
      <c r="J34" s="190"/>
      <c r="K34" s="196"/>
      <c r="L34" s="197"/>
      <c r="M34" s="190"/>
      <c r="N34" s="196"/>
      <c r="O34" s="197"/>
      <c r="P34" s="190"/>
      <c r="Q34" s="196"/>
      <c r="R34" s="197"/>
      <c r="S34" s="190"/>
      <c r="T34" s="190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21"/>
      <c r="AN34" t="s">
        <v>97</v>
      </c>
    </row>
    <row r="35" spans="1:40" ht="17.25" x14ac:dyDescent="0.2">
      <c r="A35" s="177"/>
      <c r="B35" s="193">
        <v>30</v>
      </c>
      <c r="C35" s="190"/>
      <c r="D35" s="191"/>
      <c r="E35" s="191"/>
      <c r="F35" s="194"/>
      <c r="G35" s="195"/>
      <c r="H35" s="191"/>
      <c r="I35" s="190"/>
      <c r="J35" s="190"/>
      <c r="K35" s="196"/>
      <c r="L35" s="201"/>
      <c r="M35" s="205"/>
      <c r="N35" s="196"/>
      <c r="O35" s="197"/>
      <c r="P35" s="190"/>
      <c r="Q35" s="196"/>
      <c r="R35" s="197"/>
      <c r="S35" s="190"/>
      <c r="T35" s="190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21"/>
      <c r="AN35" t="s">
        <v>97</v>
      </c>
    </row>
    <row r="36" spans="1:40" ht="17.25" x14ac:dyDescent="0.2">
      <c r="A36" s="177"/>
      <c r="B36" s="193">
        <v>31</v>
      </c>
      <c r="C36" s="190"/>
      <c r="D36" s="191"/>
      <c r="E36" s="191"/>
      <c r="F36" s="194"/>
      <c r="G36" s="195"/>
      <c r="H36" s="191"/>
      <c r="I36" s="190"/>
      <c r="J36" s="190"/>
      <c r="K36" s="196"/>
      <c r="L36" s="201"/>
      <c r="M36" s="205"/>
      <c r="N36" s="196"/>
      <c r="O36" s="197"/>
      <c r="P36" s="190"/>
      <c r="Q36" s="196"/>
      <c r="R36" s="197"/>
      <c r="S36" s="190"/>
      <c r="T36" s="190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21"/>
      <c r="AN36" t="s">
        <v>97</v>
      </c>
    </row>
    <row r="37" spans="1:40" ht="17.25" x14ac:dyDescent="0.2">
      <c r="A37" s="177"/>
      <c r="B37" s="193">
        <v>32</v>
      </c>
      <c r="C37" s="190"/>
      <c r="D37" s="191"/>
      <c r="E37" s="191"/>
      <c r="F37" s="194"/>
      <c r="G37" s="195"/>
      <c r="H37" s="191"/>
      <c r="I37" s="190"/>
      <c r="J37" s="190"/>
      <c r="K37" s="196"/>
      <c r="L37" s="201"/>
      <c r="M37" s="205"/>
      <c r="N37" s="196"/>
      <c r="O37" s="197"/>
      <c r="P37" s="190"/>
      <c r="Q37" s="196"/>
      <c r="R37" s="197"/>
      <c r="S37" s="190"/>
      <c r="T37" s="190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21"/>
      <c r="AN37" t="s">
        <v>97</v>
      </c>
    </row>
    <row r="38" spans="1:40" ht="17.25" x14ac:dyDescent="0.2">
      <c r="A38" s="177"/>
      <c r="B38" s="193">
        <v>33</v>
      </c>
      <c r="C38" s="190"/>
      <c r="D38" s="191"/>
      <c r="E38" s="191"/>
      <c r="F38" s="194"/>
      <c r="G38" s="195"/>
      <c r="H38" s="191"/>
      <c r="I38" s="190"/>
      <c r="J38" s="190"/>
      <c r="K38" s="196"/>
      <c r="L38" s="201"/>
      <c r="M38" s="205"/>
      <c r="N38" s="196"/>
      <c r="O38" s="197"/>
      <c r="P38" s="190"/>
      <c r="Q38" s="196"/>
      <c r="R38" s="197"/>
      <c r="S38" s="190"/>
      <c r="T38" s="190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21"/>
      <c r="AN38" t="s">
        <v>97</v>
      </c>
    </row>
    <row r="39" spans="1:40" ht="17.25" x14ac:dyDescent="0.2">
      <c r="A39" s="177"/>
      <c r="B39" s="193">
        <v>34</v>
      </c>
      <c r="C39" s="190"/>
      <c r="D39" s="191"/>
      <c r="E39" s="206"/>
      <c r="F39" s="194"/>
      <c r="G39" s="195"/>
      <c r="H39" s="191"/>
      <c r="I39" s="190"/>
      <c r="J39" s="190"/>
      <c r="K39" s="196"/>
      <c r="L39" s="201"/>
      <c r="M39" s="205"/>
      <c r="N39" s="196"/>
      <c r="O39" s="197"/>
      <c r="P39" s="190"/>
      <c r="Q39" s="196"/>
      <c r="R39" s="197"/>
      <c r="S39" s="190"/>
      <c r="T39" s="191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21"/>
      <c r="AN39" t="s">
        <v>97</v>
      </c>
    </row>
    <row r="40" spans="1:40" ht="17.25" x14ac:dyDescent="0.2">
      <c r="A40" s="177"/>
      <c r="B40" s="193">
        <v>35</v>
      </c>
      <c r="C40" s="190"/>
      <c r="D40" s="191"/>
      <c r="E40" s="206"/>
      <c r="F40" s="194"/>
      <c r="G40" s="195"/>
      <c r="H40" s="191"/>
      <c r="I40" s="190"/>
      <c r="J40" s="190"/>
      <c r="K40" s="196"/>
      <c r="L40" s="201"/>
      <c r="M40" s="190"/>
      <c r="N40" s="196"/>
      <c r="O40" s="197"/>
      <c r="P40" s="190"/>
      <c r="Q40" s="196"/>
      <c r="R40" s="197"/>
      <c r="S40" s="190"/>
      <c r="T40" s="191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21"/>
      <c r="AN40" t="s">
        <v>97</v>
      </c>
    </row>
    <row r="41" spans="1:40" ht="17.25" x14ac:dyDescent="0.2">
      <c r="A41" s="177"/>
      <c r="B41" s="193">
        <v>36</v>
      </c>
      <c r="C41" s="190"/>
      <c r="D41" s="191"/>
      <c r="E41" s="206"/>
      <c r="F41" s="194"/>
      <c r="G41" s="195"/>
      <c r="H41" s="191"/>
      <c r="I41" s="190"/>
      <c r="J41" s="190"/>
      <c r="K41" s="196"/>
      <c r="L41" s="201"/>
      <c r="M41" s="190"/>
      <c r="N41" s="196"/>
      <c r="O41" s="197"/>
      <c r="P41" s="190"/>
      <c r="Q41" s="196"/>
      <c r="R41" s="197"/>
      <c r="S41" s="190"/>
      <c r="T41" s="20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21"/>
      <c r="AN41" t="s">
        <v>97</v>
      </c>
    </row>
    <row r="42" spans="1:40" ht="17.25" x14ac:dyDescent="0.2">
      <c r="A42" s="177"/>
      <c r="B42" s="193">
        <v>37</v>
      </c>
      <c r="C42" s="190"/>
      <c r="D42" s="191"/>
      <c r="E42" s="206"/>
      <c r="F42" s="194"/>
      <c r="G42" s="195"/>
      <c r="H42" s="191"/>
      <c r="I42" s="190"/>
      <c r="J42" s="190"/>
      <c r="K42" s="196"/>
      <c r="L42" s="201"/>
      <c r="M42" s="190"/>
      <c r="N42" s="196"/>
      <c r="O42" s="197"/>
      <c r="P42" s="190"/>
      <c r="Q42" s="196"/>
      <c r="R42" s="197"/>
      <c r="S42" s="190"/>
      <c r="T42" s="20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21"/>
      <c r="AN42" t="s">
        <v>97</v>
      </c>
    </row>
    <row r="43" spans="1:40" ht="17.25" x14ac:dyDescent="0.2">
      <c r="A43" s="177"/>
      <c r="B43" s="193">
        <v>38</v>
      </c>
      <c r="C43" s="190"/>
      <c r="D43" s="191"/>
      <c r="E43" s="206"/>
      <c r="F43" s="194"/>
      <c r="G43" s="195"/>
      <c r="H43" s="191"/>
      <c r="I43" s="190"/>
      <c r="J43" s="190"/>
      <c r="K43" s="196"/>
      <c r="L43" s="201"/>
      <c r="M43" s="190"/>
      <c r="N43" s="196"/>
      <c r="O43" s="197"/>
      <c r="P43" s="190"/>
      <c r="Q43" s="196"/>
      <c r="R43" s="197"/>
      <c r="S43" s="190"/>
      <c r="T43" s="20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21"/>
      <c r="AN43" t="s">
        <v>97</v>
      </c>
    </row>
    <row r="44" spans="1:40" ht="17.25" x14ac:dyDescent="0.2">
      <c r="A44" s="177"/>
      <c r="B44" s="193">
        <v>39</v>
      </c>
      <c r="C44" s="190"/>
      <c r="D44" s="191"/>
      <c r="E44" s="206"/>
      <c r="F44" s="194"/>
      <c r="G44" s="195"/>
      <c r="H44" s="191"/>
      <c r="I44" s="190"/>
      <c r="J44" s="190"/>
      <c r="K44" s="196"/>
      <c r="L44" s="201"/>
      <c r="M44" s="190"/>
      <c r="N44" s="196"/>
      <c r="O44" s="197"/>
      <c r="P44" s="190"/>
      <c r="Q44" s="196"/>
      <c r="R44" s="197"/>
      <c r="S44" s="190"/>
      <c r="T44" s="20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21"/>
      <c r="AN44" t="s">
        <v>97</v>
      </c>
    </row>
    <row r="45" spans="1:40" ht="17.25" x14ac:dyDescent="0.2">
      <c r="A45" s="177"/>
      <c r="B45" s="193">
        <v>40</v>
      </c>
      <c r="C45" s="190"/>
      <c r="D45" s="191"/>
      <c r="E45" s="206"/>
      <c r="F45" s="194"/>
      <c r="G45" s="195"/>
      <c r="H45" s="191"/>
      <c r="I45" s="190"/>
      <c r="J45" s="190"/>
      <c r="K45" s="196"/>
      <c r="L45" s="201"/>
      <c r="M45" s="190"/>
      <c r="N45" s="196"/>
      <c r="O45" s="197"/>
      <c r="P45" s="190"/>
      <c r="Q45" s="196"/>
      <c r="R45" s="197"/>
      <c r="S45" s="190"/>
      <c r="T45" s="20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21"/>
      <c r="AN45" t="s">
        <v>97</v>
      </c>
    </row>
    <row r="46" spans="1:40" x14ac:dyDescent="0.2">
      <c r="A46" s="177"/>
      <c r="B46" s="193">
        <v>41</v>
      </c>
      <c r="C46" s="190"/>
      <c r="D46" s="190"/>
      <c r="E46" s="207"/>
      <c r="F46" s="194"/>
      <c r="G46" s="191"/>
      <c r="H46" s="191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20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21"/>
      <c r="AN46" t="s">
        <v>97</v>
      </c>
    </row>
    <row r="47" spans="1:40" x14ac:dyDescent="0.2">
      <c r="A47" s="177"/>
      <c r="B47" s="193">
        <v>42</v>
      </c>
      <c r="C47" s="190"/>
      <c r="D47" s="190"/>
      <c r="E47" s="208"/>
      <c r="F47" s="194"/>
      <c r="G47" s="191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1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21"/>
    </row>
    <row r="48" spans="1:40" x14ac:dyDescent="0.2">
      <c r="A48" s="177"/>
      <c r="B48" s="193">
        <v>43</v>
      </c>
      <c r="C48" s="190"/>
      <c r="D48" s="190"/>
      <c r="E48" s="208"/>
      <c r="F48" s="194"/>
      <c r="G48" s="191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1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21"/>
    </row>
    <row r="49" spans="1:32" ht="17.25" x14ac:dyDescent="0.2">
      <c r="A49" s="177"/>
      <c r="B49" s="193">
        <v>44</v>
      </c>
      <c r="C49" s="190"/>
      <c r="D49" s="190"/>
      <c r="E49" s="208"/>
      <c r="F49" s="194"/>
      <c r="G49" s="191"/>
      <c r="H49" s="190"/>
      <c r="I49" s="190"/>
      <c r="J49" s="190"/>
      <c r="K49" s="196"/>
      <c r="L49" s="201"/>
      <c r="M49" s="205"/>
      <c r="N49" s="190"/>
      <c r="O49" s="190"/>
      <c r="P49" s="190"/>
      <c r="Q49" s="190"/>
      <c r="R49" s="190"/>
      <c r="S49" s="190"/>
      <c r="T49" s="191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21"/>
    </row>
    <row r="50" spans="1:32" ht="23.25" x14ac:dyDescent="0.2">
      <c r="A50" s="177"/>
      <c r="B50" s="193"/>
      <c r="C50" s="190"/>
      <c r="D50" s="190"/>
      <c r="E50" s="208"/>
      <c r="F50" s="209"/>
      <c r="G50" s="191"/>
      <c r="H50" s="190"/>
      <c r="I50" s="190"/>
      <c r="J50" s="190"/>
      <c r="K50" s="210"/>
      <c r="L50" s="190"/>
      <c r="M50" s="211"/>
      <c r="N50" s="190"/>
      <c r="O50" s="447"/>
      <c r="P50" s="447"/>
      <c r="Q50" s="447"/>
      <c r="R50" s="205"/>
      <c r="S50" s="190"/>
      <c r="T50" s="191"/>
      <c r="U50" s="191"/>
      <c r="V50" s="202"/>
      <c r="W50" s="202"/>
      <c r="X50" s="202"/>
      <c r="Y50" s="190"/>
      <c r="Z50" s="190"/>
      <c r="AA50" s="190"/>
      <c r="AB50" s="190"/>
      <c r="AC50" s="190"/>
      <c r="AD50" s="190"/>
      <c r="AE50" s="190"/>
      <c r="AF50" s="121"/>
    </row>
    <row r="51" spans="1:32" ht="17.25" x14ac:dyDescent="0.2">
      <c r="A51" s="177"/>
      <c r="B51" s="193"/>
      <c r="C51" s="190"/>
      <c r="D51" s="190"/>
      <c r="E51" s="208"/>
      <c r="F51" s="209"/>
      <c r="G51" s="191"/>
      <c r="H51" s="190"/>
      <c r="I51" s="190"/>
      <c r="J51" s="190"/>
      <c r="K51" s="448"/>
      <c r="L51" s="448"/>
      <c r="M51" s="201"/>
      <c r="N51" s="190"/>
      <c r="O51" s="212"/>
      <c r="P51" s="212"/>
      <c r="Q51" s="213"/>
      <c r="R51" s="205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21"/>
    </row>
    <row r="52" spans="1:32" ht="17.25" x14ac:dyDescent="0.2">
      <c r="B52" s="193"/>
      <c r="C52" s="190"/>
      <c r="D52" s="190"/>
      <c r="E52" s="208"/>
      <c r="F52" s="209"/>
      <c r="G52" s="191"/>
      <c r="H52" s="190"/>
      <c r="I52" s="190"/>
      <c r="J52" s="190"/>
      <c r="K52" s="448"/>
      <c r="L52" s="448"/>
      <c r="M52" s="201"/>
      <c r="N52" s="190"/>
      <c r="O52" s="212"/>
      <c r="P52" s="212"/>
      <c r="Q52" s="213"/>
      <c r="R52" s="205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21"/>
    </row>
    <row r="53" spans="1:32" ht="17.25" x14ac:dyDescent="0.2">
      <c r="B53" s="193"/>
      <c r="C53" s="190"/>
      <c r="D53" s="190"/>
      <c r="E53" s="208"/>
      <c r="F53" s="209"/>
      <c r="G53" s="191"/>
      <c r="H53" s="190"/>
      <c r="I53" s="190"/>
      <c r="J53" s="190"/>
      <c r="K53" s="448"/>
      <c r="L53" s="448"/>
      <c r="M53" s="201"/>
      <c r="N53" s="190"/>
      <c r="O53" s="212"/>
      <c r="P53" s="212"/>
      <c r="Q53" s="213"/>
      <c r="R53" s="205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21"/>
    </row>
    <row r="54" spans="1:32" ht="17.25" x14ac:dyDescent="0.2">
      <c r="B54" s="190"/>
      <c r="C54" s="190"/>
      <c r="D54" s="190"/>
      <c r="E54" s="208"/>
      <c r="F54" s="194"/>
      <c r="G54" s="191"/>
      <c r="H54" s="190"/>
      <c r="I54" s="190"/>
      <c r="J54" s="190"/>
      <c r="K54" s="448"/>
      <c r="L54" s="448"/>
      <c r="M54" s="201"/>
      <c r="N54" s="190"/>
      <c r="O54" s="212"/>
      <c r="P54" s="212"/>
      <c r="Q54" s="213"/>
      <c r="R54" s="205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21"/>
    </row>
    <row r="55" spans="1:32" ht="17.25" x14ac:dyDescent="0.2">
      <c r="B55" s="190"/>
      <c r="C55" s="190"/>
      <c r="D55" s="190"/>
      <c r="E55" s="208"/>
      <c r="F55" s="194"/>
      <c r="G55" s="191"/>
      <c r="H55" s="190"/>
      <c r="I55" s="190"/>
      <c r="J55" s="190"/>
      <c r="K55" s="448"/>
      <c r="L55" s="448"/>
      <c r="M55" s="201"/>
      <c r="N55" s="190"/>
      <c r="O55" s="212"/>
      <c r="P55" s="212"/>
      <c r="Q55" s="213"/>
      <c r="R55" s="205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21"/>
    </row>
    <row r="56" spans="1:32" ht="17.25" x14ac:dyDescent="0.2">
      <c r="B56" s="190"/>
      <c r="C56" s="190"/>
      <c r="D56" s="190"/>
      <c r="E56" s="208"/>
      <c r="F56" s="194"/>
      <c r="G56" s="191"/>
      <c r="H56" s="190"/>
      <c r="I56" s="190"/>
      <c r="J56" s="190"/>
      <c r="K56" s="448"/>
      <c r="L56" s="448"/>
      <c r="M56" s="201"/>
      <c r="N56" s="190"/>
      <c r="O56" s="212"/>
      <c r="P56" s="212"/>
      <c r="Q56" s="213"/>
      <c r="R56" s="205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21"/>
    </row>
    <row r="57" spans="1:32" ht="17.25" x14ac:dyDescent="0.2">
      <c r="B57" s="190"/>
      <c r="C57" s="190"/>
      <c r="D57" s="190"/>
      <c r="E57" s="190"/>
      <c r="F57" s="208"/>
      <c r="G57" s="191"/>
      <c r="H57" s="191"/>
      <c r="I57" s="190"/>
      <c r="J57" s="190"/>
      <c r="K57" s="449"/>
      <c r="L57" s="449"/>
      <c r="M57" s="201"/>
      <c r="N57" s="190"/>
      <c r="O57" s="212"/>
      <c r="P57" s="212"/>
      <c r="Q57" s="213"/>
      <c r="R57" s="205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21"/>
    </row>
    <row r="58" spans="1:32" ht="17.25" x14ac:dyDescent="0.2">
      <c r="B58" s="190"/>
      <c r="C58" s="190"/>
      <c r="D58" s="190"/>
      <c r="E58" s="190"/>
      <c r="F58" s="208"/>
      <c r="G58" s="191"/>
      <c r="H58" s="191"/>
      <c r="I58" s="190"/>
      <c r="J58" s="190"/>
      <c r="K58" s="448"/>
      <c r="L58" s="448"/>
      <c r="M58" s="201"/>
      <c r="N58" s="190"/>
      <c r="O58" s="212"/>
      <c r="P58" s="212"/>
      <c r="Q58" s="213"/>
      <c r="R58" s="205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21"/>
    </row>
    <row r="59" spans="1:32" x14ac:dyDescent="0.2">
      <c r="B59" s="190"/>
      <c r="C59" s="190"/>
      <c r="D59" s="190"/>
      <c r="E59" s="190"/>
      <c r="F59" s="208"/>
      <c r="G59" s="191"/>
      <c r="H59" s="191"/>
      <c r="I59" s="190"/>
      <c r="J59" s="190"/>
      <c r="K59" s="190"/>
      <c r="L59" s="190"/>
      <c r="M59" s="203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21"/>
    </row>
    <row r="60" spans="1:32" x14ac:dyDescent="0.2">
      <c r="B60" s="190"/>
      <c r="C60" s="190"/>
      <c r="D60" s="190"/>
      <c r="E60" s="190"/>
      <c r="F60" s="208"/>
      <c r="G60" s="191"/>
      <c r="H60" s="191"/>
      <c r="I60" s="190"/>
      <c r="J60" s="190"/>
      <c r="K60" s="190"/>
      <c r="L60" s="190"/>
      <c r="M60" s="203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21"/>
    </row>
    <row r="61" spans="1:32" x14ac:dyDescent="0.2">
      <c r="B61" s="190"/>
      <c r="C61" s="190"/>
      <c r="D61" s="190"/>
      <c r="E61" s="190"/>
      <c r="F61" s="208"/>
      <c r="G61" s="191"/>
      <c r="H61" s="191"/>
      <c r="I61" s="190"/>
      <c r="J61" s="190"/>
      <c r="K61" s="190"/>
      <c r="L61" s="190"/>
      <c r="M61" s="203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21"/>
    </row>
    <row r="62" spans="1:32" ht="6" customHeight="1" x14ac:dyDescent="0.2">
      <c r="A62" s="122"/>
      <c r="B62" s="192"/>
      <c r="C62" s="192"/>
      <c r="D62" s="192"/>
      <c r="E62" s="192"/>
      <c r="F62" s="192"/>
      <c r="G62" s="214"/>
      <c r="H62" s="214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21"/>
    </row>
    <row r="63" spans="1:32" x14ac:dyDescent="0.2">
      <c r="B63" s="190"/>
      <c r="C63" s="190"/>
      <c r="D63" s="190"/>
      <c r="E63" s="190"/>
      <c r="F63" s="190"/>
      <c r="G63" s="191"/>
      <c r="H63" s="191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</row>
    <row r="64" spans="1:32" x14ac:dyDescent="0.2">
      <c r="B64" s="190"/>
      <c r="C64" s="190"/>
      <c r="D64" s="190"/>
      <c r="E64" s="190"/>
      <c r="F64" s="190"/>
      <c r="G64" s="191"/>
      <c r="H64" s="191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  <row r="65" spans="2:31" x14ac:dyDescent="0.2">
      <c r="B65" s="190"/>
      <c r="C65" s="190"/>
      <c r="D65" s="190"/>
      <c r="E65" s="190"/>
      <c r="F65" s="190"/>
      <c r="G65" s="191"/>
      <c r="H65" s="191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</row>
    <row r="66" spans="2:31" x14ac:dyDescent="0.2">
      <c r="B66" s="190"/>
      <c r="C66" s="190"/>
      <c r="D66" s="190"/>
      <c r="E66" s="190"/>
      <c r="F66" s="190"/>
      <c r="G66" s="191"/>
      <c r="H66" s="191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</row>
    <row r="67" spans="2:31" x14ac:dyDescent="0.2">
      <c r="B67" s="190"/>
      <c r="C67" s="190"/>
      <c r="D67" s="190"/>
      <c r="E67" s="190"/>
      <c r="F67" s="190"/>
      <c r="G67" s="191"/>
      <c r="H67" s="191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</row>
    <row r="68" spans="2:31" x14ac:dyDescent="0.2">
      <c r="B68" s="190"/>
      <c r="C68" s="190"/>
      <c r="D68" s="190"/>
      <c r="E68" s="190"/>
      <c r="F68" s="190"/>
      <c r="G68" s="191"/>
      <c r="H68" s="191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</row>
    <row r="69" spans="2:31" x14ac:dyDescent="0.2">
      <c r="B69" s="190"/>
      <c r="C69" s="190"/>
      <c r="D69" s="190"/>
      <c r="E69" s="190"/>
      <c r="F69" s="190"/>
      <c r="G69" s="191"/>
      <c r="H69" s="191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</row>
    <row r="70" spans="2:31" x14ac:dyDescent="0.2">
      <c r="B70" s="190"/>
      <c r="C70" s="190"/>
      <c r="D70" s="190"/>
      <c r="E70" s="190"/>
      <c r="F70" s="190"/>
      <c r="G70" s="191"/>
      <c r="H70" s="191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</row>
    <row r="71" spans="2:31" x14ac:dyDescent="0.2">
      <c r="B71" s="190"/>
      <c r="C71" s="190"/>
      <c r="D71" s="190"/>
      <c r="E71" s="190"/>
      <c r="F71" s="190"/>
      <c r="G71" s="191"/>
      <c r="H71" s="191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</row>
    <row r="72" spans="2:31" x14ac:dyDescent="0.2">
      <c r="B72" s="190"/>
      <c r="C72" s="190"/>
      <c r="D72" s="190"/>
      <c r="E72" s="190"/>
      <c r="F72" s="190"/>
      <c r="G72" s="191"/>
      <c r="H72" s="191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</row>
    <row r="73" spans="2:31" x14ac:dyDescent="0.2">
      <c r="B73" s="190"/>
      <c r="C73" s="190"/>
      <c r="D73" s="190"/>
      <c r="E73" s="190"/>
      <c r="F73" s="190"/>
      <c r="G73" s="191"/>
      <c r="H73" s="191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</row>
    <row r="74" spans="2:31" x14ac:dyDescent="0.2">
      <c r="B74" s="190"/>
      <c r="C74" s="190"/>
      <c r="D74" s="190"/>
      <c r="E74" s="190"/>
      <c r="F74" s="190"/>
      <c r="G74" s="191"/>
      <c r="H74" s="191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</row>
    <row r="75" spans="2:31" x14ac:dyDescent="0.2">
      <c r="B75" s="190"/>
      <c r="C75" s="190"/>
      <c r="D75" s="190"/>
      <c r="E75" s="190"/>
      <c r="F75" s="190"/>
      <c r="G75" s="191"/>
      <c r="H75" s="191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</row>
    <row r="76" spans="2:31" x14ac:dyDescent="0.2">
      <c r="B76" s="190"/>
      <c r="C76" s="190"/>
      <c r="D76" s="190"/>
      <c r="E76" s="190"/>
      <c r="F76" s="190"/>
      <c r="G76" s="191"/>
      <c r="H76" s="191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</row>
    <row r="77" spans="2:31" x14ac:dyDescent="0.2">
      <c r="B77" s="190"/>
      <c r="C77" s="190"/>
      <c r="D77" s="190"/>
      <c r="E77" s="190"/>
      <c r="F77" s="190"/>
      <c r="G77" s="191"/>
      <c r="H77" s="191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</row>
    <row r="78" spans="2:31" x14ac:dyDescent="0.2">
      <c r="B78" s="190"/>
      <c r="C78" s="190"/>
      <c r="D78" s="190"/>
      <c r="E78" s="190"/>
      <c r="F78" s="190"/>
      <c r="G78" s="191"/>
      <c r="H78" s="191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</row>
    <row r="79" spans="2:31" x14ac:dyDescent="0.2">
      <c r="B79" s="190"/>
      <c r="C79" s="190"/>
      <c r="D79" s="190"/>
      <c r="E79" s="190"/>
      <c r="F79" s="190"/>
      <c r="G79" s="191"/>
      <c r="H79" s="191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</row>
    <row r="80" spans="2:31" x14ac:dyDescent="0.2">
      <c r="B80" s="190"/>
      <c r="C80" s="190"/>
      <c r="D80" s="190"/>
      <c r="E80" s="190"/>
      <c r="F80" s="190"/>
      <c r="G80" s="191"/>
      <c r="H80" s="191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</row>
    <row r="81" spans="2:31" x14ac:dyDescent="0.2">
      <c r="B81" s="190"/>
      <c r="C81" s="190"/>
      <c r="D81" s="190"/>
      <c r="E81" s="190"/>
      <c r="F81" s="190"/>
      <c r="G81" s="191"/>
      <c r="H81" s="191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</row>
    <row r="82" spans="2:31" x14ac:dyDescent="0.2">
      <c r="B82" s="190"/>
      <c r="C82" s="190"/>
      <c r="D82" s="190"/>
      <c r="E82" s="190"/>
      <c r="F82" s="190"/>
      <c r="G82" s="191"/>
      <c r="H82" s="191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</row>
    <row r="83" spans="2:31" x14ac:dyDescent="0.2">
      <c r="B83" s="190"/>
      <c r="C83" s="190"/>
      <c r="D83" s="190"/>
      <c r="E83" s="190"/>
      <c r="F83" s="190"/>
      <c r="G83" s="191"/>
      <c r="H83" s="191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</row>
    <row r="84" spans="2:31" x14ac:dyDescent="0.2">
      <c r="B84" s="190"/>
      <c r="C84" s="190"/>
      <c r="D84" s="190"/>
      <c r="E84" s="190"/>
      <c r="F84" s="190"/>
      <c r="G84" s="191"/>
      <c r="H84" s="191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</row>
    <row r="85" spans="2:31" x14ac:dyDescent="0.2">
      <c r="B85" s="190"/>
      <c r="C85" s="190"/>
      <c r="D85" s="190"/>
      <c r="E85" s="190"/>
      <c r="F85" s="190"/>
      <c r="G85" s="191"/>
      <c r="H85" s="191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</row>
    <row r="86" spans="2:31" x14ac:dyDescent="0.2">
      <c r="B86" s="190"/>
      <c r="C86" s="190"/>
      <c r="D86" s="190"/>
      <c r="E86" s="190"/>
      <c r="F86" s="190"/>
      <c r="G86" s="191"/>
      <c r="H86" s="191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</row>
    <row r="87" spans="2:31" x14ac:dyDescent="0.2">
      <c r="B87" s="190"/>
      <c r="C87" s="190"/>
      <c r="D87" s="190"/>
      <c r="E87" s="190"/>
      <c r="F87" s="190"/>
      <c r="G87" s="191"/>
      <c r="H87" s="191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</row>
    <row r="88" spans="2:31" x14ac:dyDescent="0.2">
      <c r="B88" s="190"/>
      <c r="C88" s="190"/>
      <c r="D88" s="190"/>
      <c r="E88" s="190"/>
      <c r="F88" s="190"/>
      <c r="G88" s="191"/>
      <c r="H88" s="191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</row>
    <row r="89" spans="2:31" x14ac:dyDescent="0.2">
      <c r="B89" s="190"/>
      <c r="C89" s="190"/>
      <c r="D89" s="190"/>
      <c r="E89" s="190"/>
      <c r="F89" s="190"/>
      <c r="G89" s="191"/>
      <c r="H89" s="191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</row>
    <row r="90" spans="2:31" x14ac:dyDescent="0.2">
      <c r="B90" s="190"/>
      <c r="C90" s="190"/>
      <c r="D90" s="190"/>
      <c r="E90" s="190"/>
      <c r="F90" s="190"/>
      <c r="G90" s="191"/>
      <c r="H90" s="191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</row>
    <row r="91" spans="2:31" x14ac:dyDescent="0.2">
      <c r="B91" s="190"/>
      <c r="C91" s="190"/>
      <c r="D91" s="190"/>
      <c r="E91" s="190"/>
      <c r="F91" s="190"/>
      <c r="G91" s="191"/>
      <c r="H91" s="191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</row>
    <row r="92" spans="2:31" x14ac:dyDescent="0.2">
      <c r="B92" s="190"/>
      <c r="C92" s="190"/>
      <c r="D92" s="190"/>
      <c r="E92" s="190"/>
      <c r="F92" s="190"/>
      <c r="G92" s="191"/>
      <c r="H92" s="191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</row>
    <row r="93" spans="2:31" x14ac:dyDescent="0.2">
      <c r="B93" s="190"/>
      <c r="C93" s="190"/>
      <c r="D93" s="190"/>
      <c r="E93" s="190"/>
      <c r="F93" s="190"/>
      <c r="G93" s="191"/>
      <c r="H93" s="191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</row>
    <row r="94" spans="2:31" x14ac:dyDescent="0.2">
      <c r="B94" s="190"/>
      <c r="C94" s="190"/>
      <c r="D94" s="190"/>
      <c r="E94" s="190"/>
      <c r="F94" s="190"/>
      <c r="G94" s="191"/>
      <c r="H94" s="191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</row>
    <row r="95" spans="2:31" x14ac:dyDescent="0.2">
      <c r="B95" s="190"/>
      <c r="C95" s="190"/>
      <c r="D95" s="190"/>
      <c r="E95" s="190"/>
      <c r="F95" s="190"/>
      <c r="G95" s="191"/>
      <c r="H95" s="191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</row>
    <row r="96" spans="2:31" x14ac:dyDescent="0.2">
      <c r="B96" s="190"/>
      <c r="C96" s="190"/>
      <c r="D96" s="190"/>
      <c r="E96" s="190"/>
      <c r="F96" s="190"/>
      <c r="G96" s="191"/>
      <c r="H96" s="191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</row>
    <row r="97" spans="2:31" x14ac:dyDescent="0.2">
      <c r="B97" s="190"/>
      <c r="C97" s="190"/>
      <c r="D97" s="190"/>
      <c r="E97" s="190"/>
      <c r="F97" s="190"/>
      <c r="G97" s="191"/>
      <c r="H97" s="191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</row>
    <row r="98" spans="2:31" x14ac:dyDescent="0.2">
      <c r="B98" s="190"/>
      <c r="C98" s="190"/>
      <c r="D98" s="190"/>
      <c r="E98" s="190"/>
      <c r="F98" s="190"/>
      <c r="G98" s="191"/>
      <c r="H98" s="191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</row>
    <row r="99" spans="2:31" x14ac:dyDescent="0.2">
      <c r="B99" s="190"/>
      <c r="C99" s="190"/>
      <c r="D99" s="190"/>
      <c r="E99" s="190"/>
      <c r="F99" s="190"/>
      <c r="G99" s="191"/>
      <c r="H99" s="191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</row>
    <row r="100" spans="2:31" x14ac:dyDescent="0.2">
      <c r="B100" s="190"/>
      <c r="C100" s="190"/>
      <c r="D100" s="190"/>
      <c r="E100" s="190"/>
      <c r="F100" s="190"/>
      <c r="G100" s="191"/>
      <c r="H100" s="191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</row>
    <row r="101" spans="2:31" x14ac:dyDescent="0.2">
      <c r="B101" s="190"/>
      <c r="C101" s="190"/>
      <c r="D101" s="190"/>
      <c r="E101" s="190"/>
      <c r="F101" s="190"/>
      <c r="G101" s="191"/>
      <c r="H101" s="191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</row>
    <row r="102" spans="2:31" x14ac:dyDescent="0.2">
      <c r="B102" s="190"/>
      <c r="C102" s="190"/>
      <c r="D102" s="190"/>
      <c r="E102" s="190"/>
      <c r="F102" s="190"/>
      <c r="G102" s="191"/>
      <c r="H102" s="191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</row>
    <row r="103" spans="2:31" x14ac:dyDescent="0.2">
      <c r="B103" s="190"/>
      <c r="C103" s="190"/>
      <c r="D103" s="190"/>
      <c r="E103" s="190"/>
      <c r="F103" s="190"/>
      <c r="G103" s="191"/>
      <c r="H103" s="191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</row>
    <row r="104" spans="2:31" x14ac:dyDescent="0.2">
      <c r="B104" s="190"/>
      <c r="C104" s="190"/>
      <c r="D104" s="190"/>
      <c r="E104" s="190"/>
      <c r="F104" s="190"/>
      <c r="G104" s="191"/>
      <c r="H104" s="191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</row>
    <row r="105" spans="2:31" x14ac:dyDescent="0.2">
      <c r="B105" s="190"/>
      <c r="C105" s="190"/>
      <c r="D105" s="190"/>
      <c r="E105" s="190"/>
      <c r="F105" s="190"/>
      <c r="G105" s="191"/>
      <c r="H105" s="191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</row>
    <row r="106" spans="2:31" x14ac:dyDescent="0.2">
      <c r="B106" s="190"/>
      <c r="C106" s="190"/>
      <c r="D106" s="190"/>
      <c r="E106" s="190"/>
      <c r="F106" s="190"/>
      <c r="G106" s="191"/>
      <c r="H106" s="191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</row>
    <row r="107" spans="2:31" x14ac:dyDescent="0.2">
      <c r="B107" s="190"/>
      <c r="C107" s="190"/>
      <c r="D107" s="190"/>
      <c r="E107" s="190"/>
      <c r="F107" s="190"/>
      <c r="G107" s="191"/>
      <c r="H107" s="191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</row>
    <row r="108" spans="2:31" x14ac:dyDescent="0.2">
      <c r="B108" s="190"/>
      <c r="C108" s="190"/>
      <c r="D108" s="190"/>
      <c r="E108" s="190"/>
      <c r="F108" s="190"/>
      <c r="G108" s="191"/>
      <c r="H108" s="191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</row>
    <row r="109" spans="2:31" x14ac:dyDescent="0.2">
      <c r="B109" s="190"/>
      <c r="C109" s="190"/>
      <c r="D109" s="190"/>
      <c r="E109" s="190"/>
      <c r="F109" s="190"/>
      <c r="G109" s="191"/>
      <c r="H109" s="191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</row>
    <row r="110" spans="2:31" x14ac:dyDescent="0.2">
      <c r="B110" s="190"/>
      <c r="C110" s="190"/>
      <c r="D110" s="190"/>
      <c r="E110" s="190"/>
      <c r="F110" s="190"/>
      <c r="G110" s="191"/>
      <c r="H110" s="191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</row>
  </sheetData>
  <sheetProtection password="B46F" sheet="1" objects="1" scenarios="1" selectLockedCells="1"/>
  <mergeCells count="9">
    <mergeCell ref="O50:Q50"/>
    <mergeCell ref="K56:L56"/>
    <mergeCell ref="K57:L57"/>
    <mergeCell ref="K58:L58"/>
    <mergeCell ref="K51:L51"/>
    <mergeCell ref="K52:L52"/>
    <mergeCell ref="K53:L53"/>
    <mergeCell ref="K54:L54"/>
    <mergeCell ref="K55:L55"/>
  </mergeCells>
  <phoneticPr fontId="2" type="noConversion"/>
  <pageMargins left="0.75" right="0.75" top="1" bottom="1" header="0.4921259845" footer="0.4921259845"/>
  <pageSetup paperSize="9" orientation="portrait" horizontalDpi="204" verticalDpi="19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menu</vt:lpstr>
      <vt:lpstr>M-2</vt:lpstr>
      <vt:lpstr>R-2</vt:lpstr>
      <vt:lpstr>R-3</vt:lpstr>
      <vt:lpstr>data_matchs</vt:lpstr>
      <vt:lpstr>'M-2'!Área_de_impresión</vt:lpstr>
      <vt:lpstr>'R-2'!Área_de_impresión</vt:lpstr>
      <vt:lpstr>'R-3'!Área_de_impresión</vt:lpstr>
    </vt:vector>
  </TitlesOfParts>
  <Company>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Chesaux</dc:creator>
  <cp:lastModifiedBy>Jose Luis Jimenez</cp:lastModifiedBy>
  <cp:lastPrinted>2018-06-07T05:07:44Z</cp:lastPrinted>
  <dcterms:created xsi:type="dcterms:W3CDTF">2002-04-30T19:15:01Z</dcterms:created>
  <dcterms:modified xsi:type="dcterms:W3CDTF">2025-06-18T01:48:55Z</dcterms:modified>
</cp:coreProperties>
</file>